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2_Chicken/Injected &amp; Tumbled/A_Online-Versionen/"/>
    </mc:Choice>
  </mc:AlternateContent>
  <xr:revisionPtr revIDLastSave="0" documentId="13_ncr:1_{D6D250B8-2E15-EA40-A3CE-67BCA1227AB8}" xr6:coauthVersionLast="47" xr6:coauthVersionMax="47" xr10:uidLastSave="{00000000-0000-0000-0000-000000000000}"/>
  <workbookProtection workbookAlgorithmName="SHA-512" workbookHashValue="yRwEUDq9zDux+iZP5NuXVO9z2xbDYmjWSe18X+K/IUcCCr/ssFbMfsB9O5JdOOf4Q+SKhvbbcetrAmv9+xXltw==" workbookSaltValue="w/SWZ4M9FvAd6AM5BqnKeA=="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'Tumbler-Recipe'!$B$16</definedName>
    <definedName name="Artikelnummer2">'Tumbler-Recipe'!$B$17</definedName>
    <definedName name="Artikelnummer3">'Tumbler-Recipe'!#REF!</definedName>
    <definedName name="Artikelnummer4">'Tumbler-Recipe'!$B$18</definedName>
    <definedName name="Artikelnummer5">'Tumbler-Recipe'!$B$19</definedName>
    <definedName name="Artikelnummer6">'Tumbler-Recipe'!$B$20</definedName>
    <definedName name="Artikelnummern">Functions!$A$1:$A$4</definedName>
    <definedName name="Brine">'Brine-Calculator'!#REF!</definedName>
    <definedName name="BrineAmount">'Brine-Calculator'!$K$7</definedName>
    <definedName name="Concentrate">#REF!</definedName>
    <definedName name="Currency">'Tumbler-Recipe'!$R$6</definedName>
    <definedName name="Currency1">#REF!</definedName>
    <definedName name="_xlnm.Print_Area" localSheetId="1">'Brine-Calculator'!$B$1:$M$16</definedName>
    <definedName name="_xlnm.Print_Area" localSheetId="0">'Tumbler-Recipe'!$B$1:$N$96</definedName>
    <definedName name="Druckbereich2">'Tumbler-Recipe'!$B$1:$N$96</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'Tumbler-Recipe'!$M$22:$M$22,'Tumbler-Recipe'!$M$16:$M$18</definedName>
    <definedName name="ISP">#REF!</definedName>
    <definedName name="Links">Functions!$G$1:$G$4</definedName>
    <definedName name="MandatoryIngredients">'Tumbler-Recipe'!$M$16:$M$18</definedName>
    <definedName name="Meat">#REF!</definedName>
    <definedName name="Meat2">'Tumbler-Recipe'!$M$10</definedName>
    <definedName name="Meat3">#REF!</definedName>
    <definedName name="MeatAndWater">#REF!</definedName>
    <definedName name="MeatAndWater2">'Tumbler-Recipe'!$M$14</definedName>
    <definedName name="MeatAndWater3">#REF!</definedName>
    <definedName name="MeatCoarse">#REF!</definedName>
    <definedName name="MeatType">'Tumbler-Recipe'!$F$6</definedName>
    <definedName name="MeatType2">'Brine-Calculator'!#REF!</definedName>
    <definedName name="Menge1">'Tumbler-Recipe'!$M$16</definedName>
    <definedName name="Menge2">'Tumbler-Recipe'!$M$17</definedName>
    <definedName name="Menge3">'Tumbler-Recipe'!#REF!</definedName>
    <definedName name="Menge4">'Tumbler-Recipe'!$M$18</definedName>
    <definedName name="Menge5">'Tumbler-Recipe'!$M$19</definedName>
    <definedName name="Menge6">'Tumbler-Recipe'!$M$20</definedName>
    <definedName name="Namen">Functions!$B$2:$B$1048576</definedName>
    <definedName name="Nummern">Functions!$A$2:$A$1048576</definedName>
    <definedName name="OptionalIngredients">'Tumbler-Recipe'!$M$22:$M$22</definedName>
    <definedName name="Salt">#REF!</definedName>
    <definedName name="SaltContent">'Tumbler-Recipe'!$M$12</definedName>
    <definedName name="SaltContent2">'Brine-Calculator'!#REF!</definedName>
    <definedName name="SaltSum">'Tumbler-Recipe'!$T$23</definedName>
    <definedName name="SaltSum2">'Brine-Calculator'!#REF!</definedName>
    <definedName name="Starch">#REF!</definedName>
    <definedName name="Subtotal">'Tumbler-Recipe'!$M$21</definedName>
    <definedName name="SumSalt">'Tumbler-Recipe'!#REF!</definedName>
    <definedName name="TotalPrice">#REF!</definedName>
    <definedName name="TotalWeight">#REF!</definedName>
    <definedName name="TumbledOrIuT">'Tumbler-Recipe'!$G$6</definedName>
    <definedName name="TumbledOrIuT2">'Brine-Calculator'!#REF!</definedName>
    <definedName name="Water">#REF!</definedName>
    <definedName name="Water2">'Tumbler-Recipe'!$M$13</definedName>
    <definedName name="Weblinks">Functions!$G$1:$G$4</definedName>
    <definedName name="WholeOrRestructured">'Tumbler-Recipe'!$B$6</definedName>
    <definedName name="WholeOrRestructured2">'Brine-Calculator'!#REF!</definedName>
    <definedName name="YieldIncrease">'Tumbler-Recipe'!$M$11</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6" i="7" l="1"/>
  <c r="D36" i="7"/>
  <c r="E35" i="7"/>
  <c r="D35" i="7"/>
  <c r="E34" i="7"/>
  <c r="D34" i="7"/>
  <c r="E33" i="7"/>
  <c r="D33" i="7"/>
  <c r="E32" i="7"/>
  <c r="D32" i="7"/>
  <c r="E31" i="7"/>
  <c r="D31" i="7"/>
  <c r="E30" i="7"/>
  <c r="D30" i="7"/>
  <c r="E29" i="7"/>
  <c r="D29" i="7"/>
  <c r="E28" i="7"/>
  <c r="D28" i="7"/>
  <c r="E27" i="7"/>
  <c r="D27" i="7"/>
  <c r="M22" i="7"/>
  <c r="N22" i="7"/>
  <c r="M20" i="7"/>
  <c r="N20" i="7"/>
  <c r="M19" i="7"/>
  <c r="T19" i="7"/>
  <c r="M18" i="7"/>
  <c r="N18" i="7"/>
  <c r="M16" i="7"/>
  <c r="N16" i="7"/>
  <c r="O10" i="7"/>
  <c r="Q10" i="7"/>
  <c r="O19" i="7"/>
  <c r="P19" i="7"/>
  <c r="E19" i="7"/>
  <c r="D19" i="7"/>
  <c r="B10" i="8"/>
  <c r="D10" i="8"/>
  <c r="B18" i="7"/>
  <c r="O18" i="7"/>
  <c r="P18" i="7"/>
  <c r="B14" i="8"/>
  <c r="D14" i="8"/>
  <c r="B13" i="8"/>
  <c r="B11" i="8"/>
  <c r="D11" i="8"/>
  <c r="O8" i="8"/>
  <c r="B8" i="8"/>
  <c r="O16" i="8"/>
  <c r="O16" i="7"/>
  <c r="P16" i="7"/>
  <c r="O22" i="7"/>
  <c r="P22" i="7"/>
  <c r="B13" i="7"/>
  <c r="P24" i="7"/>
  <c r="P17" i="7"/>
  <c r="O20" i="7"/>
  <c r="P13" i="7"/>
  <c r="E20" i="7"/>
  <c r="D20" i="7"/>
  <c r="D16" i="7"/>
  <c r="D17" i="7"/>
  <c r="E22" i="7"/>
  <c r="E16" i="7"/>
  <c r="D22" i="7"/>
  <c r="B12" i="8"/>
  <c r="D12" i="8"/>
  <c r="E14" i="8"/>
  <c r="R14" i="8"/>
  <c r="L14" i="8"/>
  <c r="K14" i="8"/>
  <c r="D18" i="7"/>
  <c r="N19" i="7"/>
  <c r="T20" i="7"/>
  <c r="T18" i="7"/>
  <c r="Q18" i="7"/>
  <c r="R18" i="7"/>
  <c r="Q19" i="7"/>
  <c r="R19" i="7"/>
  <c r="E18" i="7"/>
  <c r="E10" i="8"/>
  <c r="R10" i="8"/>
  <c r="L10" i="8"/>
  <c r="K10" i="8"/>
  <c r="T16" i="7"/>
  <c r="Q22" i="7"/>
  <c r="R22" i="7"/>
  <c r="T22" i="7"/>
  <c r="P23" i="7"/>
  <c r="P14" i="7"/>
  <c r="P20" i="7"/>
  <c r="Q20" i="7"/>
  <c r="R20" i="7"/>
  <c r="R10" i="7"/>
  <c r="P10" i="7"/>
  <c r="E13" i="8"/>
  <c r="R13" i="8"/>
  <c r="L13" i="8"/>
  <c r="D13" i="8"/>
  <c r="Q16" i="7"/>
  <c r="E12" i="8"/>
  <c r="R12" i="8"/>
  <c r="L12" i="8"/>
  <c r="N12" i="8"/>
  <c r="P12" i="8"/>
  <c r="Q12" i="8"/>
  <c r="N14" i="8"/>
  <c r="P14" i="8"/>
  <c r="Q14" i="8"/>
  <c r="M14" i="8"/>
  <c r="T23" i="7"/>
  <c r="M17" i="7"/>
  <c r="Q17" i="7"/>
  <c r="R17" i="7"/>
  <c r="N10" i="8"/>
  <c r="P10" i="8"/>
  <c r="M10" i="8"/>
  <c r="K13" i="8"/>
  <c r="N13" i="8"/>
  <c r="M13" i="8"/>
  <c r="R16" i="7"/>
  <c r="K12" i="8"/>
  <c r="M12" i="8"/>
  <c r="O12" i="8"/>
  <c r="O14" i="8"/>
  <c r="R11" i="8"/>
  <c r="L11" i="8"/>
  <c r="L15" i="8"/>
  <c r="Q23" i="7"/>
  <c r="N17" i="7"/>
  <c r="M13" i="7"/>
  <c r="Q13" i="7"/>
  <c r="R13" i="7"/>
  <c r="O10" i="8"/>
  <c r="Q10" i="8"/>
  <c r="R23" i="7"/>
  <c r="R14" i="7"/>
  <c r="R24" i="7"/>
  <c r="O13" i="8"/>
  <c r="P13" i="8"/>
  <c r="Q13" i="8"/>
  <c r="M11" i="8"/>
  <c r="Q14" i="7"/>
  <c r="O14" i="7"/>
  <c r="K11" i="8"/>
  <c r="P11" i="8"/>
  <c r="Q11" i="8"/>
  <c r="K8" i="8"/>
  <c r="L8" i="8"/>
  <c r="K13" i="7"/>
  <c r="N13" i="7"/>
  <c r="M14" i="7"/>
  <c r="M21" i="7"/>
  <c r="M23" i="7"/>
  <c r="K23" i="7"/>
  <c r="Q24" i="7"/>
  <c r="O11" i="8"/>
  <c r="K16" i="7"/>
  <c r="K17" i="7"/>
  <c r="K14" i="7"/>
  <c r="K24" i="7"/>
  <c r="K15" i="8"/>
  <c r="M8" i="8"/>
  <c r="K16" i="8"/>
  <c r="P8" i="8"/>
  <c r="Q8" i="8"/>
  <c r="O23" i="7"/>
  <c r="P15" i="8"/>
  <c r="P16" i="8"/>
  <c r="O24" i="7"/>
  <c r="N16" i="8"/>
  <c r="N15" i="8"/>
</calcChain>
</file>

<file path=xl/sharedStrings.xml><?xml version="1.0" encoding="utf-8"?>
<sst xmlns="http://schemas.openxmlformats.org/spreadsheetml/2006/main" count="5179" uniqueCount="3222">
  <si>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</si>
  <si>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</si>
  <si>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</si>
  <si>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</si>
  <si>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</si>
  <si>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</si>
  <si>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</si>
  <si>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</si>
  <si>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</si>
  <si>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</si>
  <si>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</si>
  <si>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</si>
  <si>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</si>
  <si>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</si>
  <si>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</si>
  <si>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</si>
  <si>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</si>
  <si>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</si>
  <si>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</si>
  <si>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</si>
  <si>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</si>
  <si>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</si>
  <si>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</si>
  <si>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</si>
  <si>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</si>
  <si>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</si>
  <si>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</si>
  <si>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</si>
  <si>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</si>
  <si>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</si>
  <si>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</si>
  <si>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</si>
  <si>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</si>
  <si>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</si>
  <si>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</si>
  <si>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</si>
  <si>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</si>
  <si>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</si>
  <si>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</si>
  <si>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</si>
  <si>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</si>
  <si>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</si>
  <si>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</si>
  <si>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</si>
  <si>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</si>
  <si>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</si>
  <si>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</si>
  <si>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</si>
  <si>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</si>
  <si>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</si>
  <si>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</si>
  <si>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</si>
  <si>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</si>
  <si>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</si>
  <si>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</si>
  <si>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</si>
  <si>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</si>
  <si>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</si>
  <si>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</si>
  <si>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</si>
  <si>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</si>
  <si>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</si>
  <si>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</si>
  <si>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</si>
  <si>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</si>
  <si>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</si>
  <si>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</si>
  <si>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</si>
  <si>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</si>
  <si>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</si>
  <si>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</si>
  <si>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</si>
  <si>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</si>
  <si>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</si>
  <si>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</si>
  <si>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</si>
  <si>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</si>
  <si>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</si>
  <si>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</si>
  <si>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</si>
  <si>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</si>
  <si>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</si>
  <si>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</si>
  <si>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</si>
  <si>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</si>
  <si>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</si>
  <si>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</si>
  <si>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</si>
  <si>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</si>
  <si>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</si>
  <si>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</si>
  <si>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</si>
  <si>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</si>
  <si>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</si>
  <si>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</si>
  <si>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</si>
  <si>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</si>
  <si>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</si>
  <si>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</si>
  <si>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</si>
  <si>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</si>
  <si>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</si>
  <si>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</si>
  <si>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</si>
  <si>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</si>
  <si>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</si>
  <si>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</si>
  <si>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</si>
  <si>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</si>
  <si>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</si>
  <si>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</si>
  <si>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</si>
  <si>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</si>
  <si>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</si>
  <si>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</si>
  <si>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</si>
  <si>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</si>
  <si>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</si>
  <si>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</si>
  <si>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</si>
  <si>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</si>
  <si>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</si>
  <si>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</si>
  <si>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</si>
  <si>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</si>
  <si>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</si>
  <si>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</si>
  <si>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</si>
  <si>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</si>
  <si>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</si>
  <si>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</si>
  <si>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</si>
  <si>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</si>
  <si>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</si>
  <si>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</si>
  <si>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</si>
  <si>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</si>
  <si>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</si>
  <si>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</si>
  <si>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</si>
  <si>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</si>
  <si>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</si>
  <si>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</si>
  <si>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</si>
  <si>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</si>
  <si>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</si>
  <si>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</si>
  <si>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</si>
  <si>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</si>
  <si>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</si>
  <si>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</si>
  <si>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</si>
  <si>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</si>
  <si>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</si>
  <si>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</si>
  <si>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</si>
  <si>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</si>
  <si>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</si>
  <si>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</si>
  <si>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</si>
  <si>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</si>
  <si>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</si>
  <si>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</si>
  <si>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</si>
  <si>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</si>
  <si>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</si>
  <si>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</si>
  <si>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</si>
  <si>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</si>
  <si>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</si>
  <si>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</si>
  <si>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</si>
  <si>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</si>
  <si>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</si>
  <si>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</si>
  <si>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</si>
  <si>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</si>
  <si>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</si>
  <si>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</si>
  <si>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</si>
  <si>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</si>
  <si>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</si>
  <si>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</si>
  <si>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</si>
  <si>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</si>
  <si>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</si>
  <si>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</si>
  <si>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</si>
  <si>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</si>
  <si>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</si>
  <si>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</si>
  <si>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</si>
  <si>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</si>
  <si>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</si>
  <si>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</si>
  <si>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</si>
  <si>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</si>
  <si>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</si>
  <si>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</si>
  <si>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</si>
  <si>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</si>
  <si>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</si>
  <si>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</si>
  <si>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</si>
  <si>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</si>
  <si>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</si>
  <si>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</si>
  <si>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</si>
  <si>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</si>
  <si>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</si>
  <si>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</si>
  <si>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</si>
  <si>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</si>
  <si>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</si>
  <si>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</si>
  <si>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</si>
  <si>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</si>
  <si>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</si>
  <si>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</si>
  <si>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</si>
  <si>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</si>
  <si>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</si>
  <si>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</si>
  <si>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</si>
  <si>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</si>
  <si>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</si>
  <si>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</si>
  <si>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</si>
  <si>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</si>
  <si>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</si>
  <si>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</si>
  <si>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</si>
  <si>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</si>
  <si>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</si>
  <si>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</si>
  <si>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</si>
  <si>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</si>
  <si>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</si>
  <si>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</si>
  <si>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</si>
  <si>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</si>
  <si>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</si>
  <si>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</si>
  <si>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</si>
  <si>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</si>
  <si>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</si>
  <si>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</si>
  <si>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</si>
  <si>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</si>
  <si>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</si>
  <si>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</si>
  <si>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</si>
  <si>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</si>
  <si>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</si>
  <si>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</si>
  <si>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</si>
  <si>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</si>
  <si>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</si>
  <si>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</si>
  <si>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</si>
  <si>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</si>
  <si>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</si>
  <si>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</si>
  <si>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</si>
  <si>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</si>
  <si>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</si>
  <si>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</si>
  <si>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</si>
  <si>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</si>
  <si>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</si>
  <si>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</si>
  <si>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</si>
  <si>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</si>
  <si>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</si>
  <si>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</si>
  <si>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</si>
  <si>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</si>
  <si>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</si>
  <si>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</si>
  <si>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</si>
  <si>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</si>
  <si>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</si>
  <si>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</si>
  <si>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</si>
  <si>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</si>
  <si>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</si>
  <si>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</si>
  <si>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</si>
  <si>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</si>
  <si>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</si>
  <si>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</si>
  <si>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</si>
  <si>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</si>
  <si>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</si>
  <si>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</si>
  <si>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</si>
  <si>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</si>
  <si>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</si>
  <si>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</si>
  <si>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</si>
  <si>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</si>
  <si>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</si>
  <si>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</si>
  <si>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</si>
  <si>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</si>
  <si>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</si>
  <si>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</si>
  <si>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</si>
  <si>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</si>
  <si>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</si>
  <si>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</si>
  <si>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</si>
  <si>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</si>
  <si>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</si>
  <si>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</si>
  <si>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</si>
  <si>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</si>
  <si>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</si>
  <si>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</si>
  <si>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</si>
  <si>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</si>
  <si>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</si>
  <si>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</si>
  <si>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</si>
  <si>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</si>
  <si>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</si>
  <si>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</si>
  <si>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</si>
  <si>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</si>
  <si>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</si>
  <si>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</si>
  <si>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</si>
  <si>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</si>
  <si>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</si>
  <si>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</si>
  <si>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</si>
  <si>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</si>
  <si>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</si>
  <si>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</si>
  <si>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</si>
  <si>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</si>
  <si>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</si>
  <si>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</si>
  <si>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</si>
  <si>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</si>
  <si>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</si>
  <si>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</si>
  <si>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</si>
  <si>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</si>
  <si>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</si>
  <si>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</si>
  <si>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</si>
  <si>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</si>
  <si>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</si>
  <si>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</si>
  <si>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</si>
  <si>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</si>
  <si>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</si>
  <si>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</si>
  <si>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</si>
  <si>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</si>
  <si>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</si>
  <si>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</si>
  <si>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</si>
  <si>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</si>
  <si>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</si>
  <si>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</si>
  <si>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</si>
  <si>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</si>
  <si>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</si>
  <si>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</si>
  <si>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</si>
  <si>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</si>
  <si>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</si>
  <si>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</si>
  <si>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</si>
  <si>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</si>
  <si>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</si>
  <si>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</si>
  <si>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</si>
  <si>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</si>
  <si>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</si>
  <si>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</si>
  <si>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</si>
  <si>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</si>
  <si>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</si>
  <si>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</si>
  <si>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</si>
  <si>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</si>
  <si>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</si>
  <si>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</si>
  <si>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</si>
  <si>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</si>
  <si>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</si>
  <si>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</si>
  <si>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</si>
  <si>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</si>
  <si>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</si>
  <si>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</si>
  <si>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</si>
  <si>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</si>
  <si>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</si>
  <si>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</si>
  <si>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</si>
  <si>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</si>
  <si>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</si>
  <si>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</si>
  <si>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</si>
  <si>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</si>
  <si>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</si>
  <si>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</si>
  <si>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</si>
  <si>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</si>
  <si>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</si>
  <si>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</si>
  <si>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</si>
  <si>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</si>
  <si>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</si>
  <si>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</si>
  <si>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</si>
  <si>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</si>
  <si>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</si>
  <si>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</si>
  <si>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</si>
  <si>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</si>
  <si>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</si>
  <si>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</si>
  <si>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</si>
  <si>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</si>
  <si>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</si>
  <si>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</si>
  <si>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</si>
  <si>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</si>
  <si>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</si>
  <si>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</si>
  <si>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</si>
  <si>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</si>
  <si>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</si>
  <si>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</si>
  <si>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</si>
  <si>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</si>
  <si>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</si>
  <si>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</si>
  <si>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</si>
  <si>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</si>
  <si>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</si>
  <si>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</si>
  <si>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</si>
  <si>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</si>
  <si>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</si>
  <si>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</si>
  <si>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</si>
  <si>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</si>
  <si>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</si>
  <si>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</si>
  <si>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</si>
  <si>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</si>
  <si>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</si>
  <si>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</si>
  <si>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</si>
  <si>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</si>
  <si>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</si>
  <si>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</si>
  <si>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</si>
  <si>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</si>
  <si>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</si>
  <si>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</si>
  <si>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</si>
  <si>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</si>
  <si>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</si>
  <si>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</si>
  <si>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</si>
  <si>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</si>
  <si>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</si>
  <si>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</si>
  <si>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</si>
  <si>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</si>
  <si>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</si>
  <si>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</si>
  <si>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</si>
  <si>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</si>
  <si>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</si>
  <si>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</si>
  <si>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</si>
  <si>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</si>
  <si>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</si>
  <si>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</si>
  <si>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</si>
  <si>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</si>
  <si>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</si>
  <si>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</si>
  <si>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</si>
  <si>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</si>
  <si>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</si>
  <si>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</si>
  <si>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</si>
  <si>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</si>
  <si>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</si>
  <si>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</si>
  <si>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</si>
  <si>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</si>
  <si>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</si>
  <si>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</si>
  <si>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</si>
  <si>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</si>
  <si>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</si>
  <si>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</si>
  <si>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</si>
  <si>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</si>
  <si>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</si>
  <si>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</si>
  <si>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</si>
  <si>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</si>
  <si>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</si>
  <si>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</si>
  <si>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</si>
  <si>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</si>
  <si>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</si>
  <si>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</si>
  <si>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</si>
  <si>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</si>
  <si>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</si>
  <si>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</si>
  <si>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</si>
  <si>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</si>
  <si>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</si>
  <si>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</si>
  <si>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</si>
  <si>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</si>
  <si>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</si>
  <si>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</si>
  <si>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</si>
  <si>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</si>
  <si>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</si>
  <si>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</si>
  <si>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</si>
  <si>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</si>
  <si>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</si>
  <si>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</si>
  <si>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</si>
  <si>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</si>
  <si>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</si>
  <si>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</si>
  <si>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</si>
  <si>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</si>
  <si>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</si>
  <si>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</si>
  <si>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</si>
  <si>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</si>
  <si>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</si>
  <si>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</si>
  <si>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</si>
  <si>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</si>
  <si>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</si>
  <si>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</si>
  <si>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</si>
  <si>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</si>
  <si>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</si>
  <si>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</si>
  <si>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</si>
  <si>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</si>
  <si>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</si>
  <si>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</si>
  <si>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</si>
  <si>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</si>
  <si>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</si>
  <si>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</si>
  <si>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</si>
  <si>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</si>
  <si>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</si>
  <si>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</si>
  <si>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</si>
  <si>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</si>
  <si>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</si>
  <si>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</si>
  <si>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</si>
  <si>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</si>
  <si>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</si>
  <si>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</si>
  <si>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</si>
  <si>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</si>
  <si>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</si>
  <si>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</si>
  <si>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</si>
  <si>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</si>
  <si>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</si>
  <si>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</si>
  <si>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</si>
  <si>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</si>
  <si>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</si>
  <si>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</si>
  <si>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</si>
  <si>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</si>
  <si>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</si>
  <si>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</si>
  <si>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</si>
  <si>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</si>
  <si>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</si>
  <si>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</si>
  <si>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</si>
  <si>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</si>
  <si>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</si>
  <si>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</si>
  <si>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</si>
  <si>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</si>
  <si>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</si>
  <si>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</si>
  <si>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</si>
  <si>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</si>
  <si>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</si>
  <si>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</si>
  <si>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</si>
  <si>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</si>
  <si>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</si>
  <si>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</si>
  <si>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</si>
  <si>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</si>
  <si>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</si>
  <si>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</si>
  <si>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</si>
  <si>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</si>
  <si>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</si>
  <si>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</si>
  <si>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</si>
  <si>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</si>
  <si>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</si>
  <si>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</si>
  <si>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</si>
  <si>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</si>
  <si>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</si>
  <si>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</si>
  <si>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</si>
  <si>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</si>
  <si>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</si>
  <si>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</si>
  <si>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</si>
  <si>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</si>
  <si>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</si>
  <si>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</si>
  <si>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</si>
  <si>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</si>
  <si>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</si>
  <si>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</si>
  <si>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</si>
  <si>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</si>
  <si>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</si>
  <si>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</si>
  <si>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</si>
  <si>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</si>
  <si>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</si>
  <si>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</si>
  <si>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</si>
  <si>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</si>
  <si>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</si>
  <si>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</si>
  <si>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</si>
  <si>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</si>
  <si>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</si>
  <si>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</si>
  <si>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</si>
  <si>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</si>
  <si>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</si>
  <si>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</si>
  <si>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</si>
  <si>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</si>
  <si>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</si>
  <si>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</si>
  <si>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</si>
  <si>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</si>
  <si>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</si>
  <si>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</si>
  <si>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</si>
  <si>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</si>
  <si>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</si>
  <si>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</si>
  <si>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</si>
  <si>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</si>
  <si>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</si>
  <si>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</si>
  <si>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</si>
  <si>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</si>
  <si>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</si>
  <si>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</si>
  <si>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</si>
  <si>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</si>
  <si>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</si>
  <si>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</si>
  <si>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</si>
  <si>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</si>
  <si>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</si>
  <si>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</si>
  <si>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</si>
  <si>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</si>
  <si>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</si>
  <si>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</si>
  <si>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</si>
  <si>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</si>
  <si>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</si>
  <si>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</si>
  <si>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</si>
  <si>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</si>
  <si>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</si>
  <si>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</si>
  <si>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</si>
  <si>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</si>
  <si>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</si>
  <si>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</si>
  <si>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</si>
  <si>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</si>
  <si>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</si>
  <si>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</si>
  <si>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</si>
  <si>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</si>
  <si>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</si>
  <si>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</si>
  <si>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</si>
  <si>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</si>
  <si>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</si>
  <si>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</si>
  <si>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</si>
  <si>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</si>
  <si>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</si>
  <si>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</si>
  <si>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</si>
  <si>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</si>
  <si>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</si>
  <si>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</si>
  <si>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</si>
  <si>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</si>
  <si>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</si>
  <si>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</si>
  <si>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</si>
  <si>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</si>
  <si>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</si>
  <si>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</si>
  <si>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</si>
  <si>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</si>
  <si>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</si>
  <si>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</si>
  <si>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</si>
  <si>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</si>
  <si>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</si>
  <si>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</si>
  <si>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</si>
  <si>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</si>
  <si>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</si>
  <si>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</si>
  <si>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</si>
  <si>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</si>
  <si>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</si>
  <si>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</si>
  <si>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</si>
  <si>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</si>
  <si>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</si>
  <si>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</si>
  <si>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</si>
  <si>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</si>
  <si>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</si>
  <si>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</si>
  <si>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</si>
  <si>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</si>
  <si>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</si>
  <si>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</si>
  <si>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</si>
  <si>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</si>
  <si>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</si>
  <si>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</si>
  <si>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</si>
  <si>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</si>
  <si>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</si>
  <si>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</si>
  <si>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</si>
  <si>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</si>
  <si>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</si>
  <si>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</si>
  <si>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</si>
  <si>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</si>
  <si>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</si>
  <si>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</si>
  <si>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</si>
  <si>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</si>
  <si>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</si>
  <si>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</si>
  <si>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</si>
  <si>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</si>
  <si>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</si>
  <si>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</si>
  <si>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</si>
  <si>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</si>
  <si>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</si>
  <si>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</si>
  <si>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</si>
  <si>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</si>
  <si>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</si>
  <si>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</si>
  <si>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</si>
  <si>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</si>
  <si>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</si>
  <si>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</si>
  <si>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</si>
  <si>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</si>
  <si>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</si>
  <si>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</si>
  <si>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</si>
  <si>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</si>
  <si>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</si>
  <si>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</si>
  <si>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</si>
  <si>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</si>
  <si>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</si>
  <si>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</si>
  <si>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</si>
  <si>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</si>
  <si>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</si>
  <si>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</si>
  <si>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</si>
  <si>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</si>
  <si>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</si>
  <si>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</si>
  <si>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</si>
  <si>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</si>
  <si>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</si>
  <si>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</si>
  <si>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</si>
  <si>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</si>
  <si>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</si>
  <si>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</si>
  <si>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</si>
  <si>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</si>
  <si>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</si>
  <si>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</si>
  <si>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</si>
  <si>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</si>
  <si>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</si>
  <si>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</si>
  <si>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</si>
  <si>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</si>
  <si>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</si>
  <si>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</si>
  <si>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</si>
  <si>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</si>
  <si>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</si>
  <si>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</si>
  <si>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</si>
  <si>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</si>
  <si>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</si>
  <si>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</si>
  <si>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</si>
  <si>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</si>
  <si>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</si>
  <si>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</si>
  <si>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</si>
  <si>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</si>
  <si>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</si>
  <si>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</si>
  <si>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</si>
  <si>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</si>
  <si>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</si>
  <si>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</si>
  <si>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</si>
  <si>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</si>
  <si>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</si>
  <si>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</si>
  <si>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</si>
  <si>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</si>
  <si>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</si>
  <si>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</si>
  <si>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</si>
  <si>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</si>
  <si>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</si>
  <si>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</si>
  <si>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</si>
  <si>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</si>
  <si>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</si>
  <si>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</si>
  <si>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</si>
  <si>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</si>
  <si>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</si>
  <si>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</si>
  <si>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</si>
  <si>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</si>
  <si>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</si>
  <si>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</si>
  <si>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</si>
  <si>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</si>
  <si>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</si>
  <si>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</si>
  <si>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</si>
  <si>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</si>
  <si>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</si>
  <si>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</si>
  <si>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</si>
  <si>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</si>
  <si>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</si>
  <si>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</si>
  <si>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</si>
  <si>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</si>
  <si>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</si>
  <si>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</si>
  <si>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</si>
  <si>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</si>
  <si>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</si>
  <si>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</si>
  <si>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</si>
  <si>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</si>
  <si>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</si>
  <si>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</si>
  <si>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</si>
  <si>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</si>
  <si>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</si>
  <si>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</si>
  <si>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</si>
  <si>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</si>
  <si>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</si>
  <si>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</si>
  <si>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</si>
  <si>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</si>
  <si>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</si>
  <si>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</si>
  <si>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</si>
  <si>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</si>
  <si>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</si>
  <si>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</si>
  <si>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</si>
  <si>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</si>
  <si>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</si>
  <si>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</si>
  <si>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</si>
  <si>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</si>
  <si>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</si>
  <si>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</si>
  <si>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</si>
  <si>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</si>
  <si>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</si>
  <si>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</si>
  <si>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</si>
  <si>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</si>
  <si>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</si>
  <si>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</si>
  <si>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</si>
  <si>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</si>
  <si>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</si>
  <si>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</si>
  <si>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</si>
  <si>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</si>
  <si>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</si>
  <si>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</si>
  <si>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</si>
  <si>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</si>
  <si>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</si>
  <si>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</si>
  <si>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</si>
  <si>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</si>
  <si>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</si>
  <si>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</si>
  <si>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</si>
  <si>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</si>
  <si>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</si>
  <si>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</si>
  <si>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</si>
  <si>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</si>
  <si>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</si>
  <si>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</si>
  <si>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</si>
  <si>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</si>
  <si>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</si>
  <si>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</si>
  <si>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</si>
  <si>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</si>
  <si>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</si>
  <si>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</si>
  <si>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</si>
  <si>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</si>
  <si>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</si>
  <si>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</si>
  <si>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</si>
  <si>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</si>
  <si>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</si>
  <si>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</si>
  <si>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</si>
  <si>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</si>
  <si>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</si>
  <si>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</si>
  <si>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</si>
  <si>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</si>
  <si>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</si>
  <si>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</si>
  <si>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</si>
  <si>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</si>
  <si>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</si>
  <si>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</si>
  <si>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</si>
  <si>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</si>
  <si>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</si>
  <si>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</si>
  <si>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</si>
  <si>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</si>
  <si>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</si>
  <si>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</si>
  <si>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</si>
  <si>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</si>
  <si>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</si>
  <si>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</si>
  <si>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</si>
  <si>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</si>
  <si>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</si>
  <si>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</si>
  <si>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</si>
  <si>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</si>
  <si>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</si>
  <si>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</si>
  <si>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</si>
  <si>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</si>
  <si>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</si>
  <si>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</si>
  <si>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</si>
  <si>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</si>
  <si>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</si>
  <si>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</si>
  <si>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</si>
  <si>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</si>
  <si>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</si>
  <si>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</si>
  <si>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</si>
  <si>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</si>
  <si>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</si>
  <si>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</si>
  <si>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</si>
  <si>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</si>
  <si>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</si>
  <si>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</si>
  <si>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</si>
  <si>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</si>
  <si>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</si>
  <si>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</si>
  <si>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</si>
  <si>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</si>
  <si>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</si>
  <si>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</si>
  <si>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</si>
  <si>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</si>
  <si>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</si>
  <si>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</si>
  <si>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</si>
  <si>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</si>
  <si>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</si>
  <si>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</si>
  <si>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</si>
  <si>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</si>
  <si>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</si>
  <si>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</si>
  <si>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</si>
  <si>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</si>
  <si>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</si>
  <si>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</si>
  <si>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</si>
  <si>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</si>
  <si>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</si>
  <si>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</si>
  <si>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</si>
  <si>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</si>
  <si>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</si>
  <si>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</si>
  <si>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</si>
  <si>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</si>
  <si>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</si>
  <si>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</si>
  <si>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</si>
  <si>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</si>
  <si>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</si>
  <si>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</si>
  <si>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</si>
  <si>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</si>
  <si>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</si>
  <si>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</si>
  <si>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</si>
  <si>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</si>
  <si>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</si>
  <si>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</si>
  <si>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</si>
  <si>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</si>
  <si>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</si>
  <si>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</si>
  <si>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</si>
  <si>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</si>
  <si>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</si>
  <si>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</si>
  <si>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</si>
  <si>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</si>
  <si>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</si>
  <si>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</si>
  <si>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</si>
  <si>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</si>
  <si>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</si>
  <si>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</si>
  <si>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</si>
  <si>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</si>
  <si>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</si>
  <si>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</si>
  <si>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</si>
  <si>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</si>
  <si>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</si>
  <si>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</si>
  <si>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</si>
  <si>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</si>
  <si>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</si>
  <si>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</si>
  <si>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</si>
  <si>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</si>
  <si>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</si>
  <si>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</si>
  <si>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</si>
  <si>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</si>
  <si>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</si>
  <si>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</si>
  <si>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</si>
  <si>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</si>
  <si>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</si>
  <si>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</si>
  <si>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</si>
  <si>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</si>
  <si>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</si>
  <si>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</si>
  <si>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</si>
  <si>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</si>
  <si>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</si>
  <si>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</si>
  <si>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</si>
  <si>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</si>
  <si>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</si>
  <si>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</si>
  <si>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</si>
  <si>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</si>
  <si>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</si>
  <si>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</si>
  <si>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</si>
  <si>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</si>
  <si>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</si>
  <si>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</si>
  <si>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</si>
  <si>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</si>
  <si>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</si>
  <si>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</si>
  <si>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</si>
  <si>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</si>
  <si>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</si>
  <si>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</si>
  <si>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</si>
  <si>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</si>
  <si>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</si>
  <si>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</si>
  <si>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</si>
  <si>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</si>
  <si>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</si>
  <si>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</si>
  <si>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</si>
  <si>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</si>
  <si>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</si>
  <si>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</si>
  <si>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</si>
  <si>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</si>
  <si>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</si>
  <si>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</si>
  <si>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</si>
  <si>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</si>
  <si>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</si>
  <si>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</si>
  <si>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</si>
  <si>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</si>
  <si>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</si>
  <si>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</si>
  <si>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</si>
  <si>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</si>
  <si>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</si>
  <si>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</si>
  <si>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</si>
  <si>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</si>
  <si>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</si>
  <si>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</si>
  <si>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</si>
  <si>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</si>
  <si>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</si>
  <si>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</si>
  <si>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</si>
  <si>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</si>
  <si>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</si>
  <si>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</si>
  <si>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</si>
  <si>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</si>
  <si>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</si>
  <si>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</si>
  <si>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</si>
  <si>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</si>
  <si>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</si>
  <si>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</si>
  <si>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</si>
  <si>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</si>
  <si>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</si>
  <si>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</si>
  <si>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</si>
  <si>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</si>
  <si>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</si>
  <si>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</si>
  <si>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</si>
  <si>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</si>
  <si>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</si>
  <si>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</si>
  <si>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</si>
  <si>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</si>
  <si>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</si>
  <si>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</si>
  <si>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</si>
  <si>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</si>
  <si>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</si>
  <si>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</si>
  <si>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</si>
  <si>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</si>
  <si>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</si>
  <si>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</si>
  <si>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</si>
  <si>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</si>
  <si>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</si>
  <si>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</si>
  <si>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</si>
  <si>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</si>
  <si>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</si>
  <si>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</si>
  <si>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</si>
  <si>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</si>
  <si>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</si>
  <si>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</si>
  <si>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</si>
  <si>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</si>
  <si>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</si>
  <si>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</si>
  <si>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</si>
  <si>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</si>
  <si>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</si>
  <si>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</si>
  <si>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</si>
  <si>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</si>
  <si>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</si>
  <si>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</si>
  <si>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</si>
  <si>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</si>
  <si>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</si>
  <si>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</si>
  <si>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</si>
  <si>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</si>
  <si>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</si>
  <si>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</si>
  <si>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</si>
  <si>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</si>
  <si>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</si>
  <si>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</si>
  <si>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</si>
  <si>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</si>
  <si>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</si>
  <si>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</si>
  <si>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</si>
  <si>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</si>
  <si>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</si>
  <si>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</si>
  <si>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</si>
  <si>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</si>
  <si>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</si>
  <si>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</si>
  <si>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</si>
  <si>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</si>
  <si>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</si>
  <si>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</si>
  <si>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</si>
  <si>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</si>
  <si>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</si>
  <si>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</si>
  <si>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</si>
  <si>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</si>
  <si>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</si>
  <si>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</si>
  <si>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</si>
  <si>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</si>
  <si>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</si>
  <si>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</si>
  <si>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</si>
  <si>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</si>
  <si>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</si>
  <si>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</si>
  <si>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</si>
  <si>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</si>
  <si>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</si>
  <si>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</si>
  <si>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</si>
  <si>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</si>
  <si>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</si>
  <si>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</si>
  <si>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</si>
  <si>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</si>
  <si>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</si>
  <si>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</si>
  <si>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</si>
  <si>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</si>
  <si>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</si>
  <si>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</si>
  <si>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</si>
  <si>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</si>
  <si>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</si>
  <si>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</si>
  <si>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</si>
  <si>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</si>
  <si>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</si>
  <si>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</si>
  <si>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</si>
  <si>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</si>
  <si>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</si>
  <si>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</si>
  <si>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</si>
  <si>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</si>
  <si>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</si>
  <si>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</si>
  <si>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</si>
  <si>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</si>
  <si>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</si>
  <si>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</si>
  <si>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</si>
  <si>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</si>
  <si>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</si>
  <si>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</si>
  <si>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</si>
  <si>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</si>
  <si>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</si>
  <si>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</si>
  <si>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</si>
  <si>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</si>
  <si>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</si>
  <si>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</si>
  <si>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</si>
  <si>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</si>
  <si>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</si>
  <si>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</si>
  <si>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</si>
  <si>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</si>
  <si>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</si>
  <si>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</si>
  <si>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</si>
  <si>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</si>
  <si>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</si>
  <si>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</si>
  <si>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</si>
  <si>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</si>
  <si>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</si>
  <si>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</si>
  <si>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</si>
  <si>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</si>
  <si>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</si>
  <si>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</si>
  <si>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</si>
  <si>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</si>
  <si>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</si>
  <si>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</si>
  <si>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</si>
  <si>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</si>
  <si>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</si>
  <si>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</si>
  <si>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</si>
  <si>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</si>
  <si>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</si>
  <si>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</si>
  <si>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</si>
  <si>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</si>
  <si>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</si>
  <si>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</si>
  <si>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</si>
  <si>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</si>
  <si>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</si>
  <si>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</si>
  <si>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</si>
  <si>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</si>
  <si>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</si>
  <si>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</si>
  <si>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</si>
  <si>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</si>
  <si>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</si>
  <si>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</si>
  <si>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</si>
  <si>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</si>
  <si>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</si>
  <si>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</si>
  <si>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</si>
  <si>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</si>
  <si>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</si>
  <si>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</si>
  <si>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</si>
  <si>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</si>
  <si>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</si>
  <si>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</si>
  <si>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</si>
  <si>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</si>
  <si>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</si>
  <si>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</si>
  <si>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</si>
  <si>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</si>
  <si>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</si>
  <si>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</si>
  <si>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</si>
  <si>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</si>
  <si>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</si>
  <si>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</si>
  <si>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</si>
  <si>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</si>
  <si>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</si>
  <si>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</si>
  <si>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</si>
  <si>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</si>
  <si>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</si>
  <si>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</si>
  <si>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</si>
  <si>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</si>
  <si>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</si>
  <si>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</si>
  <si>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</si>
  <si>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</si>
  <si>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</si>
  <si>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</si>
  <si>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</si>
  <si>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</si>
  <si>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</si>
  <si>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</si>
  <si>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</si>
  <si>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</si>
  <si>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</si>
  <si>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</si>
  <si>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</si>
  <si>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</si>
  <si>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</si>
  <si>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</si>
  <si>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</si>
  <si>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</si>
  <si>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</si>
  <si>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</si>
  <si>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</si>
  <si>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</si>
  <si>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</si>
  <si>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</si>
  <si>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</si>
  <si>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</si>
  <si>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</si>
  <si>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</si>
  <si>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</si>
  <si>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</si>
  <si>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</si>
  <si>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</si>
  <si>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</si>
  <si>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</si>
  <si>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</si>
  <si>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</si>
  <si>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</si>
  <si>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</si>
  <si>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</si>
  <si>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</si>
  <si>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</si>
  <si>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</si>
  <si>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</si>
  <si>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</si>
  <si>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</si>
  <si>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</si>
  <si>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</si>
  <si>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</si>
  <si>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</si>
  <si>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</si>
  <si>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</si>
  <si>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</si>
  <si>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</si>
  <si>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</si>
  <si>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</si>
  <si>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</si>
  <si>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</si>
  <si>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</si>
  <si>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</si>
  <si>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</si>
  <si>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</si>
  <si>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</si>
  <si>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</si>
  <si>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</si>
  <si>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</si>
  <si>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</si>
  <si>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</si>
  <si>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</si>
  <si>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</si>
  <si>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</si>
  <si>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</si>
  <si>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</si>
  <si>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</si>
  <si>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</si>
  <si>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</si>
  <si>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</si>
  <si>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</si>
  <si>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</si>
  <si>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</si>
  <si>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</si>
  <si>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</si>
  <si>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</si>
  <si>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</si>
  <si>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</si>
  <si>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</si>
  <si>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</si>
  <si>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</si>
  <si>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</si>
  <si>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</si>
  <si>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</si>
  <si>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</si>
  <si>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</si>
  <si>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</si>
  <si>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</si>
  <si>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</si>
  <si>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</si>
  <si>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</si>
  <si>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</si>
  <si>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</si>
  <si>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</si>
  <si>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</si>
  <si>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</si>
  <si>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</si>
  <si>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</si>
  <si>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</si>
  <si>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</si>
  <si>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</si>
  <si>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</si>
  <si>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</si>
  <si>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</si>
  <si>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</si>
  <si>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</si>
  <si>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</si>
  <si>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</si>
  <si>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</si>
  <si>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</si>
  <si>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</si>
  <si>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</si>
  <si>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</si>
  <si>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</si>
  <si>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</si>
  <si>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</si>
  <si>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</si>
  <si>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</si>
  <si>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</si>
  <si>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</si>
  <si>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</si>
  <si>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</si>
  <si>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</si>
  <si>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</si>
  <si>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</si>
  <si>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</si>
  <si>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</si>
  <si>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</si>
  <si>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</si>
  <si>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</si>
  <si>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</si>
  <si>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</si>
  <si>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</si>
  <si>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</si>
  <si>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</si>
  <si>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</si>
  <si>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</si>
  <si>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</si>
  <si>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</si>
  <si>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</si>
  <si>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</si>
  <si>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</si>
  <si>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</si>
  <si>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</si>
  <si>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</si>
  <si>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</si>
  <si>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</si>
  <si>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</si>
  <si>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</si>
  <si>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</si>
  <si>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</si>
  <si>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</si>
  <si>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</si>
  <si>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</si>
  <si>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</si>
  <si>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</si>
  <si>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</si>
  <si>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</si>
  <si>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</si>
  <si>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</si>
  <si>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</si>
  <si>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</si>
  <si>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</si>
  <si>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</si>
  <si>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</si>
  <si>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</si>
  <si>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</si>
  <si>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</si>
  <si>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</si>
  <si>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</si>
  <si>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</si>
  <si>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</si>
  <si>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</si>
  <si>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</si>
  <si>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</si>
  <si>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</si>
  <si>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</si>
  <si>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</si>
  <si>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</si>
  <si>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</si>
  <si>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</si>
  <si>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</si>
  <si>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</si>
  <si>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</si>
  <si>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</si>
  <si>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</si>
  <si>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</si>
  <si>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</si>
  <si>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</si>
  <si>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</si>
  <si>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</si>
  <si>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</si>
  <si>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</si>
  <si>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</si>
  <si>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</si>
  <si>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</si>
  <si>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</si>
  <si>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</si>
  <si>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</si>
  <si>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</si>
  <si>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</si>
  <si>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</si>
  <si>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</si>
  <si>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</si>
  <si>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</si>
  <si>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</si>
  <si>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</si>
  <si>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</si>
  <si>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</si>
  <si>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</si>
  <si>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</si>
  <si>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</si>
  <si>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</si>
  <si>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</si>
  <si>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</si>
  <si>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</si>
  <si>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</si>
  <si>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</si>
  <si>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</si>
  <si>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</si>
  <si>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</si>
  <si>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</si>
  <si>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</si>
  <si>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</si>
  <si>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</si>
  <si>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</si>
  <si>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</si>
  <si>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</si>
  <si>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</si>
  <si>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</si>
  <si>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</si>
  <si>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</si>
  <si>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</si>
  <si>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</si>
  <si>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</si>
  <si>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</si>
  <si>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</si>
  <si>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</si>
  <si>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</si>
  <si>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</si>
  <si>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</si>
  <si>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</si>
  <si>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</si>
  <si>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</si>
  <si>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</si>
  <si>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</si>
  <si>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</si>
  <si>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</si>
  <si>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</si>
  <si>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</si>
  <si>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</si>
  <si>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</si>
  <si>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</si>
  <si>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</si>
  <si>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</si>
  <si>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</si>
  <si>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</si>
  <si>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</si>
  <si>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</si>
  <si>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</si>
  <si>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</si>
  <si>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</si>
  <si>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</si>
  <si>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</si>
  <si>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</si>
  <si>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</si>
  <si>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</si>
  <si>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</si>
  <si>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</si>
  <si>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</si>
  <si>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</si>
  <si>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</si>
  <si>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</si>
  <si>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</si>
  <si>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</si>
  <si>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</si>
  <si>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</si>
  <si>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</si>
  <si>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</si>
  <si>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</si>
  <si>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</si>
  <si>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</si>
  <si>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</si>
  <si>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</si>
  <si>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</si>
  <si>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</si>
  <si>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</si>
  <si>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</si>
  <si>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</si>
  <si>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</si>
  <si>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</si>
  <si>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</si>
  <si>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</si>
  <si>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</si>
  <si>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</si>
  <si>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</si>
  <si>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</si>
  <si>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</si>
  <si>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</si>
  <si>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</si>
  <si>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</si>
  <si>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</si>
  <si>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</si>
  <si>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</si>
  <si>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</si>
  <si>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</si>
  <si>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</si>
  <si>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</si>
  <si>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</si>
  <si>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</si>
  <si>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</si>
  <si>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</si>
  <si>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</si>
  <si>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</si>
  <si>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</si>
  <si>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</si>
  <si>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</si>
  <si>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</si>
  <si>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</si>
  <si>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</si>
  <si>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</si>
  <si>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</si>
  <si>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</si>
  <si>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</si>
  <si>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</si>
  <si>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</si>
  <si>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</si>
  <si>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</si>
  <si>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</si>
  <si>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</si>
  <si>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</si>
  <si>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</si>
  <si>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</si>
  <si>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</si>
  <si>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</si>
  <si>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</si>
  <si>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</si>
  <si>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</si>
  <si>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</si>
  <si>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</si>
  <si>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</si>
  <si>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</si>
  <si>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</si>
  <si>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</si>
  <si>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</si>
  <si>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</si>
  <si>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</si>
  <si>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</si>
  <si>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</si>
  <si>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</si>
  <si>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</si>
  <si>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</si>
  <si>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</si>
  <si>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</si>
  <si>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</si>
  <si>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</si>
  <si>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</si>
  <si>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</si>
  <si>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</si>
  <si>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</si>
  <si>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</si>
  <si>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</si>
  <si>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</si>
  <si>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</si>
  <si>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</si>
  <si>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</si>
  <si>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</si>
  <si>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</si>
  <si>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</si>
  <si>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</si>
  <si>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</si>
  <si>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</si>
  <si>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</si>
  <si>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</si>
  <si>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</si>
  <si>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</si>
  <si>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</si>
  <si>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</si>
  <si>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</si>
  <si>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</si>
  <si>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</si>
  <si>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</si>
  <si>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</si>
  <si>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</si>
  <si>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</si>
  <si>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</si>
  <si>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</si>
  <si>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</si>
  <si>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</si>
  <si>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</si>
  <si>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</si>
  <si>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</si>
  <si>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</si>
  <si>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</si>
  <si>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</si>
  <si>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</si>
  <si>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</si>
  <si>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</si>
  <si>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</si>
  <si>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</si>
  <si>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</si>
  <si>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</si>
  <si>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</si>
  <si>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</si>
  <si>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</si>
  <si>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</si>
  <si>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</si>
  <si>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</si>
  <si>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</si>
  <si>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</si>
  <si>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</si>
  <si>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</si>
  <si>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</si>
  <si>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</si>
  <si>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</si>
  <si>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</si>
  <si>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</si>
  <si>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</si>
  <si>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</si>
  <si>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</si>
  <si>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</si>
  <si>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</si>
  <si>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</si>
  <si>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</si>
  <si>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</si>
  <si>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</si>
  <si>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</si>
  <si>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</si>
  <si>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</si>
  <si>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</si>
  <si>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</si>
  <si>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</si>
  <si>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</si>
  <si>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</si>
  <si>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</si>
  <si>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</si>
  <si>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</si>
  <si>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</si>
  <si>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</si>
  <si>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</si>
  <si>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</si>
  <si>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</si>
  <si>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</si>
  <si>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</si>
  <si>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</si>
  <si>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</si>
  <si>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</si>
  <si>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</si>
  <si>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</si>
  <si>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</si>
  <si>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</si>
  <si>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</si>
  <si>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</si>
  <si>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</si>
  <si>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</si>
  <si>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</si>
  <si>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</si>
  <si>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</si>
  <si>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</si>
  <si>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</si>
  <si>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</si>
  <si>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</si>
  <si>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</si>
  <si>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</si>
  <si>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</si>
  <si>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</si>
  <si>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</si>
  <si>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</si>
  <si>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</si>
  <si>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</si>
  <si>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</si>
  <si>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</si>
  <si>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</si>
  <si>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</si>
  <si>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</si>
  <si>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</si>
  <si>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</si>
  <si>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</si>
  <si>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</si>
  <si>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</si>
  <si>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</si>
  <si>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</si>
  <si>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</si>
  <si>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</si>
  <si>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</si>
  <si>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</si>
  <si>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</si>
  <si>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</si>
  <si>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</si>
  <si>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</si>
  <si>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</si>
  <si>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</si>
  <si>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</si>
  <si>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</si>
  <si>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</si>
  <si>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</si>
  <si>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</si>
  <si>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</si>
  <si>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</si>
  <si>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</si>
  <si>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</si>
  <si>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</si>
  <si>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</si>
  <si>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</si>
  <si>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</si>
  <si>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</si>
  <si>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</si>
  <si>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</si>
  <si>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</si>
  <si>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</si>
  <si>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</si>
  <si>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</si>
  <si>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</si>
  <si>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</si>
  <si>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</si>
  <si>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</si>
  <si>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</si>
  <si>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</si>
  <si>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</si>
  <si>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</si>
  <si>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</si>
  <si>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</si>
  <si>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</si>
  <si>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</si>
  <si>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</si>
  <si>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</si>
  <si>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</si>
  <si>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</si>
  <si>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</si>
  <si>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</si>
  <si>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</si>
  <si>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</si>
  <si>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</si>
  <si>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</si>
  <si>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</si>
  <si>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</si>
  <si>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</si>
  <si>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</si>
  <si>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</si>
  <si>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</si>
  <si>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</si>
  <si>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</si>
  <si>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</si>
  <si>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</si>
  <si>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</si>
  <si>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</si>
  <si>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</si>
  <si>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</si>
  <si>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</si>
  <si>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</si>
  <si>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</si>
  <si>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</si>
  <si>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</si>
  <si>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</si>
  <si>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</si>
  <si>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</si>
  <si>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</si>
  <si>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</si>
  <si>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</si>
  <si>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</si>
  <si>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</si>
  <si>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</si>
  <si>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</si>
  <si>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</si>
  <si>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</si>
  <si>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</si>
  <si>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</si>
  <si>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</si>
  <si>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</si>
  <si>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</si>
  <si>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</si>
  <si>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</si>
  <si>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</si>
  <si>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</si>
  <si>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</si>
  <si>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</si>
  <si>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</si>
  <si>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</si>
  <si>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</si>
  <si>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</si>
  <si>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</si>
  <si>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</si>
  <si>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</si>
  <si>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</si>
  <si>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</si>
  <si>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</si>
  <si>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</si>
  <si>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</si>
  <si>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</si>
  <si>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</si>
  <si>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</si>
  <si>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</si>
  <si>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</si>
  <si>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</si>
  <si>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</si>
  <si>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</si>
  <si>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</si>
  <si>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</si>
  <si>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</si>
  <si>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</si>
  <si>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</si>
  <si>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</si>
  <si>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</si>
  <si>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</si>
  <si>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</si>
  <si>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</si>
  <si>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</si>
  <si>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</si>
  <si>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</si>
  <si>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</si>
  <si>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</si>
  <si>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</si>
  <si>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</si>
  <si>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</si>
  <si>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</si>
  <si>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</si>
  <si>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</si>
  <si>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</si>
  <si>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</si>
  <si>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</si>
  <si>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</si>
  <si>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</si>
  <si>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</si>
  <si>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</si>
  <si>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</si>
  <si>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</si>
  <si>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</si>
  <si>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</si>
  <si>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</si>
  <si>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</si>
  <si>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</si>
  <si>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</si>
  <si>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</si>
  <si>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</si>
  <si>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</si>
  <si>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</si>
  <si>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</si>
  <si>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</si>
  <si>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</si>
  <si>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</si>
  <si>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</si>
  <si>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</si>
  <si>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</si>
  <si>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</si>
  <si>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</si>
  <si>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</si>
  <si>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</si>
  <si>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</si>
  <si>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</si>
  <si>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</si>
  <si>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</si>
  <si>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</si>
  <si>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</si>
  <si>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</si>
  <si>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</si>
  <si>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</si>
  <si>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</si>
  <si>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</si>
  <si>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</si>
  <si>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</si>
  <si>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</si>
  <si>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</si>
  <si>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</si>
  <si>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</si>
  <si>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</si>
  <si>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</si>
  <si>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</si>
  <si>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</si>
  <si>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</si>
  <si>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</si>
  <si>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</si>
  <si>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</si>
  <si>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</si>
  <si>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</si>
  <si>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</si>
  <si>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</si>
  <si>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</si>
  <si>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</si>
  <si>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</si>
  <si>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</si>
  <si>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</si>
  <si>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</si>
  <si>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</si>
  <si>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</si>
  <si>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</si>
  <si>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</si>
  <si>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</si>
  <si>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</si>
  <si>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</si>
  <si>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</si>
  <si>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</si>
  <si>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</si>
  <si>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</si>
  <si>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</si>
  <si>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</si>
  <si>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</si>
  <si>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</si>
  <si>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</si>
  <si>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</si>
  <si>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</si>
  <si>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</si>
  <si>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</si>
  <si>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</si>
  <si>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</si>
  <si>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</si>
  <si>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</si>
  <si>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</si>
  <si>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</si>
  <si>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</si>
  <si>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</si>
  <si>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</si>
  <si>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</si>
  <si>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</si>
  <si>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</si>
  <si>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</si>
  <si>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</si>
  <si>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</si>
  <si>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</si>
  <si>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</si>
  <si>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</si>
  <si>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</si>
  <si>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</si>
  <si>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</si>
  <si>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</si>
  <si>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</si>
  <si>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</si>
  <si>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</si>
  <si>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</si>
  <si>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</si>
  <si>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</si>
  <si>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</si>
  <si>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</si>
  <si>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</si>
  <si>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</si>
  <si>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</si>
  <si>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</si>
  <si>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</si>
  <si>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</si>
  <si>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</si>
  <si>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</si>
  <si>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</si>
  <si>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</si>
  <si>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</si>
  <si>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</si>
  <si>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</si>
  <si>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</si>
  <si>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</si>
  <si>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</si>
  <si>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</si>
  <si>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</si>
  <si>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</si>
  <si>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</si>
  <si>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</si>
  <si>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</si>
  <si>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</si>
  <si>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</si>
  <si>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</si>
  <si>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</si>
  <si>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</si>
  <si>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</si>
  <si>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</si>
  <si>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</si>
  <si>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</si>
  <si>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</si>
  <si>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</si>
  <si>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</si>
  <si>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</si>
  <si>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</si>
  <si>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</si>
  <si>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</si>
  <si>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</si>
  <si>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</si>
  <si>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</si>
  <si>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</si>
  <si>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</si>
  <si>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</si>
  <si>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</si>
  <si>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</si>
  <si>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</si>
  <si>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</si>
  <si>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</si>
  <si>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</si>
  <si>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</si>
  <si>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</si>
  <si>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</si>
  <si>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</si>
  <si>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</si>
  <si>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</si>
  <si>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</si>
  <si>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</si>
  <si>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</si>
  <si>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</si>
  <si>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</si>
  <si>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</si>
  <si>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</si>
  <si>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</si>
  <si>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</si>
  <si>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</si>
  <si>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</si>
  <si>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</si>
  <si>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</si>
  <si>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</si>
  <si>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</si>
  <si>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</si>
  <si>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</si>
  <si>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</si>
  <si>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</si>
  <si>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</si>
  <si>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</si>
  <si>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</si>
  <si>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</si>
  <si>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</si>
  <si>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</si>
  <si>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</si>
  <si>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</si>
  <si>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</si>
  <si>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</si>
  <si>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</si>
  <si>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</si>
  <si>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</si>
  <si>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</si>
  <si>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</si>
  <si>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</si>
  <si>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</si>
  <si>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</si>
  <si>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</si>
  <si>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</si>
  <si>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</si>
  <si>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</si>
  <si>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</si>
  <si>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</si>
  <si>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</si>
  <si>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</si>
  <si>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</si>
  <si>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</si>
  <si>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</si>
  <si>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</si>
  <si>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</si>
  <si>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</si>
  <si>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</si>
  <si>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</si>
  <si>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</si>
  <si>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</si>
  <si>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</si>
  <si>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</si>
  <si>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</si>
  <si>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</si>
  <si>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</si>
  <si>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</si>
  <si>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</si>
  <si>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</si>
  <si>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</si>
  <si>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</si>
  <si>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</si>
  <si>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</si>
  <si>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</si>
  <si>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</si>
  <si>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</si>
  <si>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</si>
  <si>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</si>
  <si>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</si>
  <si>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</si>
  <si>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</si>
  <si>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</si>
  <si>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</si>
  <si>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</si>
  <si>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</si>
  <si>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</si>
  <si>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</si>
  <si>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</si>
  <si>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</si>
  <si>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</si>
  <si>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</si>
  <si>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</si>
  <si>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</si>
  <si>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</si>
  <si>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</si>
  <si>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</si>
  <si>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</si>
  <si>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</si>
  <si>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</si>
  <si>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</si>
  <si>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</si>
  <si>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</si>
  <si>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</si>
  <si>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</si>
  <si>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</si>
  <si>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</si>
  <si>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</si>
  <si>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</si>
  <si>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</si>
  <si>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</si>
  <si>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</si>
  <si>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</si>
  <si>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</si>
  <si>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</si>
  <si>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</si>
  <si>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</si>
  <si>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</si>
  <si>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</si>
  <si>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</si>
  <si>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</si>
  <si>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</si>
  <si>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</si>
  <si>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</si>
  <si>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</si>
  <si>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</si>
  <si>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</si>
  <si>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</si>
  <si>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</si>
  <si>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</si>
  <si>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</si>
  <si>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</si>
  <si>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</si>
  <si>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</si>
  <si>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</si>
  <si>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</si>
  <si>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</si>
  <si>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</si>
  <si>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</si>
  <si>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</si>
  <si>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</si>
  <si>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</si>
  <si>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</si>
  <si>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</si>
  <si>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</si>
  <si>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</si>
  <si>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</si>
  <si>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</si>
  <si>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</si>
  <si>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</si>
  <si>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</si>
  <si>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</si>
  <si>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</si>
  <si>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</si>
  <si>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</si>
  <si>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</si>
  <si>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</si>
  <si>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</si>
  <si>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</si>
  <si>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</si>
  <si>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</si>
  <si>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</si>
  <si>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</si>
  <si>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</si>
  <si>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</si>
  <si>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</si>
  <si>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</si>
  <si>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</si>
  <si>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</si>
  <si>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</si>
  <si>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</si>
  <si>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</si>
  <si>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</si>
  <si>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</si>
  <si>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</si>
  <si>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</si>
  <si>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</si>
  <si>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</si>
  <si>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</si>
  <si>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</si>
  <si>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</si>
  <si>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</si>
  <si>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</si>
  <si>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</si>
  <si>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</si>
  <si>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</si>
  <si>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</si>
  <si>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</si>
  <si>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</si>
  <si>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</si>
  <si>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</si>
  <si>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</si>
  <si>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</si>
  <si>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</si>
  <si>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</si>
  <si>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</si>
  <si>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</si>
  <si>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</si>
  <si>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</si>
  <si>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</si>
  <si>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</si>
  <si>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</si>
  <si>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</si>
  <si>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</si>
  <si>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</si>
  <si>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</si>
  <si>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</si>
  <si>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</si>
  <si>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</si>
  <si>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</si>
  <si>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</si>
  <si>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</si>
  <si>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</si>
  <si>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</si>
  <si>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</si>
  <si>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</si>
  <si>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</si>
  <si>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</si>
  <si>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</si>
  <si>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</si>
  <si>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</si>
  <si>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</si>
  <si>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</si>
  <si>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</si>
  <si>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</si>
  <si>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</si>
  <si>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</si>
  <si>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</si>
  <si>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</si>
  <si>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</si>
  <si>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</si>
  <si>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</si>
  <si>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</si>
  <si>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</si>
  <si>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</si>
  <si>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</si>
  <si>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</si>
  <si>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</si>
  <si>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</si>
  <si>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</si>
  <si>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</si>
  <si>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</si>
  <si>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</si>
  <si>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</si>
  <si>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</si>
  <si>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</si>
  <si>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</si>
  <si>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</si>
  <si>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</si>
  <si>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</si>
  <si>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</si>
  <si>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</si>
  <si>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</si>
  <si>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</si>
  <si>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</si>
  <si>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</si>
  <si>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</si>
  <si>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</si>
  <si>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</si>
  <si>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</si>
  <si>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</si>
  <si>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</si>
  <si>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</si>
  <si>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</si>
  <si>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</si>
  <si>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</si>
  <si>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</si>
  <si>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</si>
  <si>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</si>
  <si>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</si>
  <si>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</si>
  <si>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</si>
  <si>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</si>
  <si>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</si>
  <si>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</si>
  <si>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</si>
  <si>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</si>
  <si>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</si>
  <si>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</si>
  <si>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</si>
  <si>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</si>
  <si>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</si>
  <si>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</si>
  <si>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</si>
  <si>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</si>
  <si>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</si>
  <si>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</si>
  <si>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</si>
  <si>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</si>
  <si>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</si>
  <si>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</si>
  <si>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</si>
  <si>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</si>
  <si>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</si>
  <si>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</si>
  <si>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</si>
  <si>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</si>
  <si>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</si>
  <si>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</si>
  <si>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</si>
  <si>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</si>
  <si>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</si>
  <si>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</si>
  <si>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</si>
  <si>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</si>
  <si>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</si>
  <si>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</si>
  <si>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</si>
  <si>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</si>
  <si>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</si>
  <si>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</si>
  <si>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</si>
  <si>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</si>
  <si>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</si>
  <si>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</si>
  <si>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</si>
  <si>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</si>
  <si>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</si>
  <si>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</si>
  <si>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</si>
  <si>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</si>
  <si>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</si>
  <si>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</si>
  <si>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</si>
  <si>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</si>
  <si>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</si>
  <si>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</si>
  <si>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</si>
  <si>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</si>
  <si>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</si>
  <si>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</si>
  <si>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</si>
  <si>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</si>
  <si>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</si>
  <si>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</si>
  <si>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</si>
  <si>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</si>
  <si>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</si>
  <si>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</si>
  <si>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</si>
  <si>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</si>
  <si>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</si>
  <si>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</si>
  <si>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</si>
  <si>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</si>
  <si>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</si>
  <si>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</si>
  <si>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</si>
  <si>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</si>
  <si>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</si>
  <si>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</si>
  <si>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</si>
  <si>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</si>
  <si>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</si>
  <si>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</si>
  <si>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</si>
  <si>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</si>
  <si>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</si>
  <si>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</si>
  <si>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</si>
  <si>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</si>
  <si>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</si>
  <si>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</si>
  <si>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</si>
  <si>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</si>
  <si>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</si>
  <si>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</si>
  <si>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</si>
  <si>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</si>
  <si>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</si>
  <si>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</si>
  <si>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</si>
  <si>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</si>
  <si>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</si>
  <si>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</si>
  <si>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</si>
  <si>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</si>
  <si>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</si>
  <si>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</si>
  <si>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</si>
  <si>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</si>
  <si>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</si>
  <si>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</si>
  <si>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</si>
  <si>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</si>
  <si>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</si>
  <si>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</si>
  <si>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</si>
  <si>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</si>
  <si>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</si>
  <si>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</si>
  <si>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</si>
  <si>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</si>
  <si>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</si>
  <si>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</si>
  <si>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</si>
  <si>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</si>
  <si>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</si>
  <si>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</si>
  <si>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</si>
  <si>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</si>
  <si>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</si>
  <si>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</si>
  <si>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</si>
  <si>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</si>
  <si>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</si>
  <si>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</si>
  <si>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</si>
  <si>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</si>
  <si>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</si>
  <si>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</si>
  <si>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</si>
  <si>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</si>
  <si>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</si>
  <si>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</si>
  <si>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</si>
  <si>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</si>
  <si>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</si>
  <si>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</si>
  <si>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</si>
  <si>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</si>
  <si>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</si>
  <si>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</si>
  <si>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</si>
  <si>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</si>
  <si>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</si>
  <si>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</si>
  <si>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</si>
  <si>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</si>
  <si>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</si>
  <si>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</si>
  <si>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</si>
  <si>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</si>
  <si>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</si>
  <si>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</si>
  <si>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</si>
  <si>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</si>
  <si>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</si>
  <si>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</si>
  <si>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</si>
  <si>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</si>
  <si>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</si>
  <si>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</si>
  <si>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</si>
  <si>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</si>
  <si>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</si>
  <si>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</si>
  <si>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</si>
  <si>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</si>
  <si>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</si>
  <si>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</si>
  <si>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</si>
  <si>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</si>
  <si>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</si>
  <si>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</si>
  <si>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</si>
  <si>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</si>
  <si>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</si>
  <si>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</si>
  <si>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</si>
  <si>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</si>
  <si>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</si>
  <si>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</si>
  <si>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</si>
  <si>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</si>
  <si>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</si>
  <si>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</si>
  <si>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</si>
  <si>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</si>
  <si>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</si>
  <si>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</si>
  <si>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</si>
  <si>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</si>
  <si>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</si>
  <si>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</si>
  <si>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</si>
  <si>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</si>
  <si>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</si>
  <si>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</si>
  <si>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</si>
  <si>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</si>
  <si>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</si>
  <si>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</si>
  <si>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</si>
  <si>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</si>
  <si>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</si>
  <si>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</si>
  <si>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</si>
  <si>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</si>
  <si>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</si>
  <si>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</si>
  <si>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</si>
  <si>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</si>
  <si>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</si>
  <si>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</si>
  <si>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</si>
  <si>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</si>
  <si>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</si>
  <si>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</si>
  <si>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</si>
  <si>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</si>
  <si>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</si>
  <si>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</si>
  <si>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</si>
  <si>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</si>
  <si>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</si>
  <si>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</si>
  <si>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</si>
  <si>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</si>
  <si>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</si>
  <si>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</si>
  <si>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</si>
  <si>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</si>
  <si>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</si>
  <si>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</si>
  <si>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</si>
  <si>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</si>
  <si>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</si>
  <si>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</si>
  <si>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</si>
  <si>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</si>
  <si>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</si>
  <si>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</si>
  <si>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</si>
  <si>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</si>
  <si>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</si>
  <si>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</si>
  <si>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</si>
  <si>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</si>
  <si>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</si>
  <si>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</si>
  <si>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</si>
  <si>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</si>
  <si>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</si>
  <si>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</si>
  <si>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</si>
  <si>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</si>
  <si>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</si>
  <si>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</si>
  <si>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</si>
  <si>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</si>
  <si>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</si>
  <si>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</si>
  <si>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</si>
  <si>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</si>
  <si>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</si>
  <si>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</si>
  <si>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</si>
  <si>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</si>
  <si>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</si>
  <si>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</si>
  <si>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</si>
  <si>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</si>
  <si>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</si>
  <si>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</si>
  <si>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</si>
  <si>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</si>
  <si>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</si>
  <si>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</si>
  <si>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</si>
  <si>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</si>
  <si>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</si>
  <si>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</si>
  <si>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</si>
  <si>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</si>
  <si>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</si>
  <si>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</si>
  <si>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</si>
  <si>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</si>
  <si>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</si>
  <si>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</si>
  <si>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</si>
  <si>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</si>
  <si>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</si>
  <si>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</si>
  <si>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</si>
  <si>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</si>
  <si>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</si>
  <si>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</si>
  <si>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</si>
  <si>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</si>
  <si>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</si>
  <si>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</si>
  <si>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</si>
  <si>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</si>
  <si>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</si>
  <si>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</si>
  <si>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</si>
  <si>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</si>
  <si>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</si>
  <si>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</si>
  <si>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</si>
  <si>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</si>
  <si>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</si>
  <si>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</si>
  <si>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</si>
  <si>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</si>
  <si>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</si>
  <si>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</si>
  <si>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</si>
  <si>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</si>
  <si>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</si>
  <si>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</si>
  <si>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</si>
  <si>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</si>
  <si>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</si>
  <si>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</si>
  <si>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</si>
  <si>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</si>
  <si>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</si>
  <si>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</si>
  <si>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</si>
  <si>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</si>
  <si>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</si>
  <si>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</si>
  <si>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</si>
  <si>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</si>
  <si>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</si>
  <si>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</si>
  <si>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</si>
  <si>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</si>
  <si>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</si>
  <si>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</si>
  <si>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</si>
  <si>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</si>
  <si>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</si>
  <si>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</si>
  <si>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</si>
  <si>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</si>
  <si>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</si>
  <si>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</si>
  <si>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</si>
  <si>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</si>
  <si>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</si>
  <si>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</si>
  <si>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</si>
  <si>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</si>
  <si>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</si>
  <si>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</si>
  <si>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</si>
  <si>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</si>
  <si>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</si>
  <si>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</si>
  <si>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</si>
  <si>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</si>
  <si>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</si>
  <si>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</si>
  <si>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</si>
  <si>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</si>
  <si>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</si>
  <si>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</si>
  <si>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</si>
  <si>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</si>
  <si>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</si>
  <si>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</si>
  <si>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</si>
  <si>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</si>
  <si>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</si>
  <si>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</si>
  <si>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</si>
  <si>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</si>
  <si>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</si>
  <si>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</si>
  <si>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</si>
  <si>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</si>
  <si>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</si>
  <si>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</si>
  <si>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</si>
  <si>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</si>
  <si>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</si>
  <si>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</si>
  <si>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</si>
  <si>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</si>
  <si>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</si>
  <si>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</si>
  <si>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</si>
  <si>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</si>
  <si>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</si>
  <si>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</si>
  <si>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</si>
  <si>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</si>
  <si>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</si>
  <si>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</si>
  <si>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</si>
  <si>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</si>
  <si>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</si>
  <si>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</si>
  <si>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</si>
  <si>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</si>
  <si>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</si>
  <si>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</si>
  <si>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</si>
  <si>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</si>
  <si>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</si>
  <si>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</si>
  <si>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</si>
  <si>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</si>
  <si>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</si>
  <si>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</si>
  <si>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</si>
  <si>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</si>
  <si>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</si>
  <si>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</si>
  <si>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</si>
  <si>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</si>
  <si>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</si>
  <si>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</si>
  <si>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</si>
  <si>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</si>
  <si>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</si>
  <si>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</si>
  <si>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</si>
  <si>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</si>
  <si>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</si>
  <si>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</si>
  <si>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</si>
  <si>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</si>
  <si>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</si>
  <si>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</si>
  <si>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</si>
  <si>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</si>
  <si>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</si>
  <si>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</si>
  <si>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</si>
  <si>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</si>
  <si>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</si>
  <si>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</si>
  <si>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</si>
  <si>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</si>
  <si>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</si>
  <si>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</si>
  <si>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</si>
  <si>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</si>
  <si>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</si>
  <si>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</si>
  <si>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</si>
  <si>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</si>
  <si>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</si>
  <si>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</si>
  <si>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</si>
  <si>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</si>
  <si>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</si>
  <si>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</si>
  <si>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</si>
  <si>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</si>
  <si>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</si>
  <si>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</si>
  <si>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</si>
  <si>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</si>
  <si>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</si>
  <si>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</si>
  <si>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</si>
  <si>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</si>
  <si>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</si>
  <si>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</si>
  <si>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</si>
  <si>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</si>
  <si>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</si>
  <si>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</si>
  <si>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</si>
  <si>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</si>
  <si>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</si>
  <si>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</si>
  <si>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</si>
  <si>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</si>
  <si>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</si>
  <si>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</si>
  <si>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</si>
  <si>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</si>
  <si>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</si>
  <si>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</si>
  <si>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</si>
  <si>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</si>
  <si>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</si>
  <si>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</si>
  <si>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</si>
  <si>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</si>
  <si>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</si>
  <si>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</si>
  <si>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</si>
  <si>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</si>
  <si>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</si>
  <si>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</si>
  <si>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</si>
  <si>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</si>
  <si>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</si>
  <si>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</si>
  <si>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</si>
  <si>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</si>
  <si>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</si>
  <si>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</si>
  <si>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</si>
  <si>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</si>
  <si>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</si>
  <si>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</si>
  <si>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</si>
  <si>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</si>
  <si>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</si>
  <si>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</si>
  <si>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</si>
  <si>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</si>
  <si>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</si>
  <si>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</si>
  <si>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</si>
  <si>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</si>
  <si>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5 - 10 min</t>
  </si>
  <si>
    <t>1. Meat Preparation</t>
  </si>
  <si>
    <t>2. Brine Preparation</t>
  </si>
  <si>
    <t>3. Injecting</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</si>
  <si>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</si>
  <si>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</si>
  <si>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</si>
  <si>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</si>
  <si>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</si>
  <si>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</si>
  <si>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</si>
  <si>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</si>
  <si>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</si>
  <si>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</si>
  <si>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</si>
  <si>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</si>
  <si>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</si>
  <si>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</si>
  <si>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</si>
  <si>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</si>
  <si>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</si>
  <si>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</si>
  <si>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</si>
  <si>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t>2nd Cycle:</t>
  </si>
  <si>
    <r>
      <t xml:space="preserve">2nd Cycle </t>
    </r>
    <r>
      <rPr>
        <sz val="16"/>
        <color rgb="FFAB7942"/>
        <rFont val="Calibri"/>
        <family val="2"/>
        <scheme val="minor"/>
      </rPr>
      <t>(Optional):</t>
    </r>
  </si>
  <si>
    <t>Higher yields require more injection cycles</t>
  </si>
  <si>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</si>
  <si>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</si>
  <si>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</si>
  <si>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</si>
  <si>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</si>
  <si>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</si>
  <si>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</si>
  <si>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</si>
  <si>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</si>
  <si>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Process may vary according to quality and size of the meat cuts and the type and size of the Injector used.</t>
  </si>
  <si>
    <t>Pump clean water through the Injector. Make sure all needles are cleaned and free flowing.</t>
  </si>
  <si>
    <t>Fill the Brine into the Brine Mixer/Container, and run until all pipes and needles are filled with the Brine.</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</si>
  <si>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</si>
  <si>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</si>
  <si>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</si>
  <si>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</si>
  <si>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</si>
  <si>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</si>
  <si>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</si>
  <si>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</si>
  <si>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</si>
  <si>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</si>
  <si>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</si>
  <si>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</si>
  <si>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</si>
  <si>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</si>
  <si>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</si>
  <si>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</si>
  <si>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</si>
  <si>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</si>
  <si>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</si>
  <si>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</si>
  <si>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</si>
  <si>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</si>
  <si>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</si>
  <si>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</si>
  <si>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</si>
  <si>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</si>
  <si>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</si>
  <si>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</si>
  <si>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</si>
  <si>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</si>
  <si>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</si>
  <si>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</si>
  <si>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</si>
  <si>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</si>
  <si>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</si>
  <si>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</si>
  <si>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</si>
  <si>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</si>
  <si>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</si>
  <si>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</si>
  <si>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</si>
  <si>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</si>
  <si>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</si>
  <si>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</si>
  <si>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</si>
  <si>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</si>
  <si>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</si>
  <si>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</si>
  <si>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</si>
  <si>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</si>
  <si>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</si>
  <si>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</si>
  <si>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</si>
  <si>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</si>
  <si>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</si>
  <si>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</si>
  <si>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</si>
  <si>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</si>
  <si>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</si>
  <si>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</si>
  <si>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</si>
  <si>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</si>
  <si>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</si>
  <si>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</si>
  <si>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</si>
  <si>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</si>
  <si>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</si>
  <si>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</si>
  <si>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</si>
  <si>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</si>
  <si>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</si>
  <si>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</si>
  <si>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</si>
  <si>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</si>
  <si>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</si>
  <si>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</si>
  <si>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</si>
  <si>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</si>
  <si>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</si>
  <si>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</si>
  <si>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</si>
  <si>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</si>
  <si>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</si>
  <si>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</si>
  <si>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</si>
  <si>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</si>
  <si>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</si>
  <si>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</si>
  <si>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</si>
  <si>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</si>
  <si>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</si>
  <si>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</si>
  <si>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</si>
  <si>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</si>
  <si>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</si>
  <si>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</si>
  <si>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</si>
  <si>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</si>
  <si>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</si>
  <si>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</si>
  <si>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</si>
  <si>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r>
      <t>-0.8 bar</t>
    </r>
    <r>
      <rPr>
        <sz val="16"/>
        <color rgb="FFAB7942"/>
        <rFont val="Calibri"/>
        <family val="2"/>
        <scheme val="minor"/>
      </rPr>
      <t xml:space="preserve"> (vacuum)</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</si>
  <si>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</si>
  <si>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</si>
  <si>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</si>
  <si>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</si>
  <si>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</si>
  <si>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</si>
  <si>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</si>
  <si>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</si>
  <si>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</si>
  <si>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</si>
  <si>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</si>
  <si>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</si>
  <si>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</si>
  <si>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</si>
  <si>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</si>
  <si>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</si>
  <si>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</si>
  <si>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</si>
  <si>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</si>
  <si>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</si>
  <si>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</si>
  <si>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</si>
  <si>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</si>
  <si>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</si>
  <si>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</si>
  <si>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</si>
  <si>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</si>
  <si>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</si>
  <si>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r>
      <t>Whole Chicken</t>
    </r>
    <r>
      <rPr>
        <sz val="16"/>
        <color theme="0" tint="-0.499984740745262"/>
        <rFont val="Calibri"/>
        <family val="2"/>
        <scheme val="minor"/>
      </rPr>
      <t xml:space="preserve">   </t>
    </r>
    <r>
      <rPr>
        <i/>
        <sz val="16"/>
        <color theme="0" tint="-0.499984740745262"/>
        <rFont val="Calibri"/>
        <family val="2"/>
        <scheme val="minor"/>
      </rPr>
      <t>skin-</t>
    </r>
    <r>
      <rPr>
        <b/>
        <i/>
        <sz val="16"/>
        <color theme="0" tint="-0.499984740745262"/>
        <rFont val="Calibri"/>
        <family val="2"/>
        <scheme val="minor"/>
      </rPr>
      <t>on</t>
    </r>
  </si>
  <si>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</si>
  <si>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Marinating, Tumbling, Tenderizing and Mixing in 1</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</si>
  <si>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</si>
  <si>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</si>
  <si>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</si>
  <si>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</si>
  <si>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</si>
  <si>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</si>
  <si>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</si>
  <si>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</si>
  <si>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</si>
  <si>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Cut the Chicken into slices of approx. 1 cm.</t>
  </si>
  <si>
    <t>Different sizes of cuts are desired, to keep the V-form of the Doner later in the process.</t>
  </si>
  <si>
    <t>Place the Iced Water into a Mixer or Tumbler</t>
  </si>
  <si>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</si>
  <si>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</si>
  <si>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r>
      <t xml:space="preserve">Add the </t>
    </r>
    <r>
      <rPr>
        <b/>
        <i/>
        <sz val="14"/>
        <color rgb="FF3D3D3F"/>
        <rFont val="Calibri"/>
        <family val="2"/>
        <scheme val="minor"/>
      </rPr>
      <t>AGAGEL®</t>
    </r>
    <r>
      <rPr>
        <sz val="14"/>
        <color rgb="FF3D3D3F"/>
        <rFont val="Calibri"/>
        <family val="2"/>
        <scheme val="minor"/>
      </rPr>
      <t xml:space="preserve">, followed by the </t>
    </r>
    <r>
      <rPr>
        <b/>
        <i/>
        <sz val="14"/>
        <color rgb="FF3D3D3F"/>
        <rFont val="Calibri"/>
        <family val="2"/>
        <scheme val="minor"/>
      </rPr>
      <t xml:space="preserve">Table Salt, </t>
    </r>
    <r>
      <rPr>
        <sz val="14"/>
        <color rgb="FF3D3D3F"/>
        <rFont val="Calibri"/>
        <family val="2"/>
        <scheme val="minor"/>
      </rPr>
      <t xml:space="preserve">and the remaining </t>
    </r>
    <r>
      <rPr>
        <b/>
        <u/>
        <sz val="14"/>
        <color rgb="FF3D3D3F"/>
        <rFont val="Calibri (Textkörper)"/>
      </rPr>
      <t>Brine</t>
    </r>
    <r>
      <rPr>
        <b/>
        <sz val="14"/>
        <color rgb="FF3D3D3F"/>
        <rFont val="Calibri (Textkörper)"/>
      </rPr>
      <t xml:space="preserve"> ingredients</t>
    </r>
    <r>
      <rPr>
        <sz val="14"/>
        <color rgb="FF3D3D3F"/>
        <rFont val="Calibri (Textkörper)"/>
      </rPr>
      <t>.</t>
    </r>
  </si>
  <si>
    <t>8 RPM</t>
  </si>
  <si>
    <t>45 min</t>
  </si>
  <si>
    <t>15 min</t>
  </si>
  <si>
    <r>
      <t xml:space="preserve">Place the </t>
    </r>
    <r>
      <rPr>
        <b/>
        <sz val="14"/>
        <color rgb="FFAB7942"/>
        <rFont val="Calibri"/>
        <family val="2"/>
        <scheme val="minor"/>
      </rPr>
      <t xml:space="preserve">Kebap Seasoining </t>
    </r>
    <r>
      <rPr>
        <sz val="14"/>
        <color rgb="FFAB7942"/>
        <rFont val="Calibri"/>
        <family val="2"/>
        <scheme val="minor"/>
      </rPr>
      <t>into the Tumbler and tumble as follows:</t>
    </r>
  </si>
  <si>
    <t>6 RPM</t>
  </si>
  <si>
    <t>Remove the product from the tumbler and place into Clean Meat Boxes.</t>
  </si>
  <si>
    <t>Cover the boxes and allow to rest in Chiller overnight.</t>
  </si>
  <si>
    <t>This step will improve binding.</t>
  </si>
  <si>
    <t>Spike the marinated Legs onto the Doner-Spit.</t>
  </si>
  <si>
    <t>Be aware of keeping the V-form, in order to reduce cutting loss.</t>
  </si>
  <si>
    <t>The recommended room temperature is &lt; 12 °C. The temperature of the Meat may not exceed 2 °C !</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</si>
  <si>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</si>
  <si>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</si>
  <si>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</si>
  <si>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choose 25% - 35%</t>
  </si>
  <si>
    <t>1.5 Bar</t>
  </si>
  <si>
    <r>
      <t xml:space="preserve">Chicken Doner Kebap </t>
    </r>
    <r>
      <rPr>
        <i/>
        <sz val="24"/>
        <color theme="0" tint="-0.499984740745262"/>
        <rFont val="Calibri"/>
        <family val="2"/>
        <scheme val="minor"/>
      </rPr>
      <t>Standard</t>
    </r>
  </si>
  <si>
    <t>Place the Chicken slices on the Conveyor Belt and start the machine. Inject as follows:</t>
  </si>
  <si>
    <t>Control the weight of the Chicken after injecting to check if target increase is achieved. If not, add the missing brine into the Tumbler.</t>
  </si>
  <si>
    <t>Place the injected Chicken Slices into the Tumbler. Tumble as follows:</t>
  </si>
  <si>
    <t>4. Tumbling</t>
  </si>
  <si>
    <r>
      <t xml:space="preserve">5. </t>
    </r>
    <r>
      <rPr>
        <b/>
        <i/>
        <sz val="18"/>
        <color rgb="FF3D3D3F"/>
        <rFont val="Calibri"/>
        <family val="2"/>
        <scheme val="minor"/>
      </rPr>
      <t>Optional Step</t>
    </r>
  </si>
  <si>
    <t>6. Forming the Doner Kebap</t>
  </si>
  <si>
    <t>7. Packing, Freezing, Storing</t>
  </si>
  <si>
    <t>www.fiRecipes.com/ChickenDonerKebap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</si>
</sst>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1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b/>
      <sz val="16"/>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sz val="16"/>
      <color theme="1"/>
      <name val="Calibri"/>
      <family val="2"/>
    </font>
    <font>
      <b/>
      <sz val="14"/>
      <color rgb="FFFF0000"/>
      <name val="Calibri"/>
      <family val="2"/>
      <scheme val="minor"/>
    </font>
    <font>
      <b/>
      <sz val="16"/>
      <color rgb="FFAB7942"/>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i/>
      <sz val="14"/>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i/>
      <sz val="14"/>
      <color rgb="FF3D3D3F"/>
      <name val="Calibri"/>
      <family val="2"/>
      <scheme val="minor"/>
    </font>
    <font>
      <sz val="12"/>
      <color rgb="FF3D3D3F"/>
      <name val="Calibri"/>
      <family val="2"/>
      <scheme val="minor"/>
    </font>
    <font>
      <b/>
      <u/>
      <sz val="14"/>
      <color rgb="FF3D3D3F"/>
      <name val="Calibri (Textkörper)"/>
    </font>
    <font>
      <sz val="11"/>
      <color rgb="FF3D3D3F"/>
      <name val="Calibri (Textkörper)"/>
    </font>
    <font>
      <b/>
      <sz val="11"/>
      <color rgb="FF3D3D3F"/>
      <name val="Calibri (Textkörper)"/>
    </font>
    <font>
      <u/>
      <sz val="11"/>
      <color theme="0"/>
      <name val="Calibri (Textkörper)"/>
    </font>
    <font>
      <sz val="14"/>
      <color rgb="FF3D3D3F"/>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i/>
      <sz val="14"/>
      <color rgb="FFCE9250"/>
      <name val="Calibri"/>
      <family val="2"/>
      <scheme val="mino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i/>
      <sz val="16"/>
      <color theme="0" tint="-0.499984740745262"/>
      <name val="Calibri"/>
      <family val="2"/>
      <scheme val="minor"/>
    </font>
    <font>
      <b/>
      <i/>
      <sz val="16"/>
      <color theme="0" tint="-0.499984740745262"/>
      <name val="Calibri"/>
      <family val="2"/>
      <scheme val="minor"/>
    </font>
    <font>
      <b/>
      <sz val="18"/>
      <color theme="0" tint="-0.499984740745262"/>
      <name val="Calibri"/>
      <family val="1"/>
      <scheme val="minor"/>
    </font>
    <font>
      <b/>
      <sz val="18"/>
      <color rgb="FFCE9250"/>
      <name val="Calibri"/>
      <family val="2"/>
    </font>
    <font>
      <b/>
      <sz val="14"/>
      <color rgb="FF3D3D3F"/>
      <name val="Calibri (Textkörper)"/>
    </font>
    <font>
      <b/>
      <i/>
      <sz val="18"/>
      <color rgb="FF3D3D3F"/>
      <name val="Calibri"/>
      <family val="2"/>
      <scheme val="mino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6">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48">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4" fillId="0" borderId="0" xfId="0" applyNumberFormat="1" applyFont="1" applyAlignment="1">
      <alignment horizontal="left" vertical="center"/>
    </xf>
    <xf numFmtId="2" fontId="25" fillId="0" borderId="0" xfId="0" applyNumberFormat="1" applyFont="1" applyAlignment="1">
      <alignment horizontal="right" vertical="center"/>
    </xf>
    <xf numFmtId="2" fontId="25" fillId="0" borderId="0" xfId="0" applyNumberFormat="1" applyFont="1" applyAlignment="1">
      <alignment horizontal="left" vertical="center"/>
    </xf>
    <xf numFmtId="2" fontId="25" fillId="0" borderId="6" xfId="0" applyNumberFormat="1" applyFont="1" applyBorder="1" applyAlignment="1">
      <alignment horizontal="right" vertical="center"/>
    </xf>
    <xf numFmtId="2" fontId="25" fillId="0" borderId="6" xfId="0" applyNumberFormat="1" applyFont="1" applyBorder="1" applyAlignment="1">
      <alignment horizontal="left" vertical="center"/>
    </xf>
    <xf numFmtId="2" fontId="24"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9"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9"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6"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41" fillId="3" borderId="2" xfId="0" applyFont="1" applyFill="1" applyBorder="1" applyAlignment="1">
      <alignment horizontal="right" vertical="center"/>
    </xf>
    <xf numFmtId="10" fontId="33" fillId="6" borderId="2" xfId="0" applyNumberFormat="1" applyFont="1" applyFill="1" applyBorder="1" applyAlignment="1" applyProtection="1">
      <alignment vertical="center"/>
      <protection locked="0"/>
    </xf>
    <xf numFmtId="0" fontId="41" fillId="3" borderId="19" xfId="0" applyFont="1" applyFill="1" applyBorder="1" applyAlignment="1">
      <alignment horizontal="right" vertical="center"/>
    </xf>
    <xf numFmtId="10" fontId="33" fillId="6" borderId="19" xfId="0" applyNumberFormat="1" applyFont="1" applyFill="1" applyBorder="1" applyAlignment="1" applyProtection="1">
      <alignment vertical="center"/>
      <protection locked="0"/>
    </xf>
    <xf numFmtId="2" fontId="27" fillId="11" borderId="0" xfId="0" applyNumberFormat="1" applyFont="1" applyFill="1" applyAlignment="1">
      <alignment vertical="center"/>
    </xf>
    <xf numFmtId="2" fontId="28" fillId="11" borderId="0" xfId="0" applyNumberFormat="1" applyFont="1" applyFill="1" applyAlignment="1">
      <alignment vertical="center"/>
    </xf>
    <xf numFmtId="0" fontId="0" fillId="0" borderId="0" xfId="0"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36" fillId="0" borderId="0" xfId="0" applyFont="1" applyAlignment="1">
      <alignment horizontal="center" vertical="center"/>
    </xf>
    <xf numFmtId="169" fontId="0" fillId="0" borderId="0" xfId="0" applyNumberFormat="1"/>
    <xf numFmtId="0" fontId="4" fillId="3" borderId="12" xfId="4" applyFill="1" applyBorder="1"/>
    <xf numFmtId="0" fontId="0" fillId="0" borderId="0" xfId="0" applyAlignment="1">
      <alignment horizontal="center"/>
    </xf>
    <xf numFmtId="49" fontId="26" fillId="3" borderId="26" xfId="0" applyNumberFormat="1" applyFont="1" applyFill="1" applyBorder="1" applyAlignment="1">
      <alignment horizontal="center" vertical="top" wrapText="1"/>
    </xf>
    <xf numFmtId="0" fontId="37" fillId="0" borderId="0" xfId="0" applyFont="1" applyAlignment="1">
      <alignment vertical="top" wrapText="1"/>
    </xf>
    <xf numFmtId="10" fontId="18" fillId="0" borderId="0" xfId="0" applyNumberFormat="1" applyFont="1"/>
    <xf numFmtId="10" fontId="18" fillId="0" borderId="0" xfId="0" applyNumberFormat="1" applyFont="1" applyAlignment="1">
      <alignment horizontal="center"/>
    </xf>
    <xf numFmtId="10" fontId="51"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55" fillId="3" borderId="6" xfId="0" applyNumberFormat="1" applyFont="1" applyFill="1" applyBorder="1" applyAlignment="1">
      <alignment horizontal="right" vertical="center"/>
    </xf>
    <xf numFmtId="167" fontId="28" fillId="3" borderId="6" xfId="0" applyNumberFormat="1" applyFont="1" applyFill="1" applyBorder="1" applyAlignment="1">
      <alignment horizontal="right" vertical="center"/>
    </xf>
    <xf numFmtId="10" fontId="32" fillId="5" borderId="0" xfId="0" applyNumberFormat="1" applyFont="1" applyFill="1" applyAlignment="1">
      <alignment horizontal="right" vertical="center"/>
    </xf>
    <xf numFmtId="167" fontId="28" fillId="5" borderId="0" xfId="0" applyNumberFormat="1" applyFont="1" applyFill="1" applyAlignment="1">
      <alignment horizontal="right" vertical="center"/>
    </xf>
    <xf numFmtId="0" fontId="56" fillId="4" borderId="0" xfId="0" applyFont="1" applyFill="1" applyAlignment="1">
      <alignment horizontal="left" vertical="center"/>
    </xf>
    <xf numFmtId="0" fontId="50" fillId="3" borderId="0" xfId="0" applyFont="1" applyFill="1" applyAlignment="1" applyProtection="1">
      <alignment horizontal="left" vertical="center"/>
      <protection locked="0"/>
    </xf>
    <xf numFmtId="49" fontId="30"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67" fontId="28" fillId="3" borderId="0" xfId="0" applyNumberFormat="1" applyFont="1" applyFill="1" applyAlignment="1">
      <alignment horizontal="right" vertical="center"/>
    </xf>
    <xf numFmtId="166" fontId="27" fillId="3" borderId="0" xfId="0" applyNumberFormat="1" applyFont="1" applyFill="1" applyAlignment="1">
      <alignment horizontal="left" vertical="center"/>
    </xf>
    <xf numFmtId="0" fontId="57" fillId="5" borderId="0" xfId="0" applyFont="1" applyFill="1" applyAlignment="1">
      <alignment vertical="center"/>
    </xf>
    <xf numFmtId="167" fontId="58" fillId="5" borderId="0" xfId="0" applyNumberFormat="1" applyFont="1" applyFill="1" applyAlignment="1">
      <alignment vertical="center"/>
    </xf>
    <xf numFmtId="166" fontId="58" fillId="5" borderId="0" xfId="0" applyNumberFormat="1" applyFont="1" applyFill="1" applyAlignment="1">
      <alignment horizontal="left" vertical="center"/>
    </xf>
    <xf numFmtId="167" fontId="42" fillId="3" borderId="0" xfId="0" applyNumberFormat="1" applyFont="1" applyFill="1" applyAlignment="1">
      <alignment horizontal="right" vertical="center"/>
    </xf>
    <xf numFmtId="166" fontId="46" fillId="3" borderId="0" xfId="0" applyNumberFormat="1" applyFont="1" applyFill="1" applyAlignment="1">
      <alignment horizontal="left" vertical="center"/>
    </xf>
    <xf numFmtId="10" fontId="28" fillId="3" borderId="1" xfId="0" applyNumberFormat="1" applyFont="1" applyFill="1" applyBorder="1" applyAlignment="1">
      <alignment horizontal="right" vertical="center"/>
    </xf>
    <xf numFmtId="167" fontId="28" fillId="3" borderId="1" xfId="0" applyNumberFormat="1" applyFont="1" applyFill="1" applyBorder="1" applyAlignment="1">
      <alignment horizontal="right" vertical="center"/>
    </xf>
    <xf numFmtId="166" fontId="28" fillId="3" borderId="1" xfId="0" applyNumberFormat="1" applyFont="1" applyFill="1" applyBorder="1" applyAlignment="1">
      <alignment horizontal="left" vertical="center"/>
    </xf>
    <xf numFmtId="2" fontId="59" fillId="11" borderId="1" xfId="0" applyNumberFormat="1" applyFont="1" applyFill="1" applyBorder="1" applyAlignment="1">
      <alignment horizontal="left" vertical="center"/>
    </xf>
    <xf numFmtId="2" fontId="25" fillId="11" borderId="1" xfId="0" applyNumberFormat="1" applyFont="1" applyFill="1" applyBorder="1" applyAlignment="1">
      <alignment horizontal="right" vertical="center"/>
    </xf>
    <xf numFmtId="2" fontId="25" fillId="11" borderId="1" xfId="0" applyNumberFormat="1" applyFont="1" applyFill="1" applyBorder="1" applyAlignment="1">
      <alignment horizontal="left" vertical="center"/>
    </xf>
    <xf numFmtId="166" fontId="31" fillId="4" borderId="0" xfId="0" applyNumberFormat="1" applyFont="1" applyFill="1" applyAlignment="1">
      <alignment horizontal="left" vertical="center"/>
    </xf>
    <xf numFmtId="49" fontId="61" fillId="0" borderId="0" xfId="0" applyNumberFormat="1" applyFont="1" applyAlignment="1">
      <alignment horizontal="center" vertical="top" wrapText="1"/>
    </xf>
    <xf numFmtId="3" fontId="63" fillId="0" borderId="24" xfId="0" applyNumberFormat="1" applyFont="1" applyBorder="1" applyAlignment="1">
      <alignment horizontal="center" vertical="center" wrapText="1"/>
    </xf>
    <xf numFmtId="49" fontId="64" fillId="3" borderId="26" xfId="0" applyNumberFormat="1" applyFont="1" applyFill="1" applyBorder="1" applyAlignment="1">
      <alignment horizontal="center" vertical="top"/>
    </xf>
    <xf numFmtId="3" fontId="39" fillId="13"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30" fillId="3" borderId="0" xfId="0" applyFont="1" applyFill="1" applyAlignment="1">
      <alignment horizontal="left" vertic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6" fillId="0" borderId="0" xfId="0" applyNumberFormat="1" applyFont="1" applyAlignment="1">
      <alignment horizontal="center" vertical="center" wrapText="1"/>
    </xf>
    <xf numFmtId="49" fontId="69"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6"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7" fillId="5" borderId="0" xfId="0" applyFont="1" applyFill="1" applyAlignment="1">
      <alignment horizontal="right" vertical="center"/>
    </xf>
    <xf numFmtId="10" fontId="9" fillId="3" borderId="4" xfId="0" applyNumberFormat="1" applyFont="1" applyFill="1" applyBorder="1" applyAlignment="1">
      <alignment wrapText="1"/>
    </xf>
    <xf numFmtId="0" fontId="68" fillId="3" borderId="0" xfId="0" applyFont="1" applyFill="1"/>
    <xf numFmtId="0" fontId="68"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4" fillId="8" borderId="0" xfId="0" applyFont="1" applyFill="1"/>
    <xf numFmtId="0" fontId="27" fillId="5" borderId="2" xfId="0" applyFont="1" applyFill="1" applyBorder="1" applyAlignment="1">
      <alignment horizontal="left" vertical="center"/>
    </xf>
    <xf numFmtId="49" fontId="75" fillId="0" borderId="0" xfId="0" applyNumberFormat="1" applyFont="1"/>
    <xf numFmtId="49" fontId="18" fillId="0" borderId="0" xfId="0" applyNumberFormat="1" applyFont="1" applyAlignment="1">
      <alignment horizontal="center"/>
    </xf>
    <xf numFmtId="0" fontId="49" fillId="0" borderId="0" xfId="0" applyFont="1" applyAlignment="1">
      <alignment vertical="top" wrapText="1"/>
    </xf>
    <xf numFmtId="3" fontId="27"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79" fillId="3" borderId="26" xfId="0" applyFont="1" applyFill="1" applyBorder="1" applyAlignment="1">
      <alignment horizontal="center" vertical="top"/>
    </xf>
    <xf numFmtId="0" fontId="78" fillId="3" borderId="0" xfId="4" applyFont="1" applyFill="1" applyBorder="1" applyAlignment="1" applyProtection="1">
      <alignment horizontal="center" vertical="center" wrapText="1"/>
      <protection locked="0"/>
    </xf>
    <xf numFmtId="0" fontId="78" fillId="3" borderId="27" xfId="0" applyFont="1" applyFill="1" applyBorder="1" applyAlignment="1">
      <alignment vertical="top" wrapText="1"/>
    </xf>
    <xf numFmtId="0" fontId="79" fillId="5" borderId="26" xfId="0" applyFont="1" applyFill="1" applyBorder="1" applyAlignment="1">
      <alignment horizontal="center" vertical="top"/>
    </xf>
    <xf numFmtId="0" fontId="79" fillId="5" borderId="23" xfId="0" applyFont="1" applyFill="1" applyBorder="1" applyAlignment="1">
      <alignment horizontal="center" vertical="top"/>
    </xf>
    <xf numFmtId="49" fontId="80" fillId="0" borderId="0" xfId="0" applyNumberFormat="1" applyFont="1" applyAlignment="1">
      <alignment horizontal="center" vertical="top" wrapText="1"/>
    </xf>
    <xf numFmtId="2" fontId="79" fillId="10" borderId="39" xfId="1" applyNumberFormat="1" applyFont="1" applyFill="1" applyBorder="1" applyAlignment="1" applyProtection="1">
      <alignment horizontal="left" vertical="center" wrapText="1"/>
    </xf>
    <xf numFmtId="2" fontId="83" fillId="10" borderId="0" xfId="1" applyNumberFormat="1" applyFont="1" applyFill="1" applyBorder="1" applyAlignment="1" applyProtection="1">
      <alignment horizontal="right" vertical="center" wrapText="1"/>
    </xf>
    <xf numFmtId="2" fontId="83" fillId="1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center" vertical="center" wrapText="1"/>
    </xf>
    <xf numFmtId="2" fontId="83" fillId="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right" vertical="center" wrapText="1"/>
    </xf>
    <xf numFmtId="0" fontId="86" fillId="5" borderId="26" xfId="0" applyFont="1" applyFill="1" applyBorder="1" applyAlignment="1">
      <alignment horizontal="center"/>
    </xf>
    <xf numFmtId="49" fontId="78" fillId="5" borderId="27" xfId="0" applyNumberFormat="1" applyFont="1" applyFill="1" applyBorder="1" applyAlignment="1">
      <alignment vertical="top" wrapText="1"/>
    </xf>
    <xf numFmtId="49" fontId="83" fillId="5" borderId="26" xfId="0" applyNumberFormat="1" applyFont="1" applyFill="1" applyBorder="1" applyAlignment="1">
      <alignment horizontal="center" vertical="top" wrapText="1"/>
    </xf>
    <xf numFmtId="49" fontId="86" fillId="5" borderId="27" xfId="0" applyNumberFormat="1" applyFont="1" applyFill="1" applyBorder="1" applyAlignment="1">
      <alignment horizontal="left"/>
    </xf>
    <xf numFmtId="0" fontId="79" fillId="0" borderId="0" xfId="0" applyFont="1" applyAlignment="1">
      <alignment horizontal="center" vertical="top"/>
    </xf>
    <xf numFmtId="0" fontId="86" fillId="0" borderId="0" xfId="0" applyFont="1"/>
    <xf numFmtId="49" fontId="79" fillId="5" borderId="26" xfId="0" applyNumberFormat="1" applyFont="1" applyFill="1" applyBorder="1" applyAlignment="1">
      <alignment horizontal="center" vertical="top"/>
    </xf>
    <xf numFmtId="49" fontId="83" fillId="3" borderId="26" xfId="0" applyNumberFormat="1" applyFont="1" applyFill="1" applyBorder="1" applyAlignment="1">
      <alignment horizontal="center" vertical="top" wrapText="1"/>
    </xf>
    <xf numFmtId="49" fontId="83" fillId="3" borderId="0" xfId="0" applyNumberFormat="1" applyFont="1" applyFill="1" applyAlignment="1">
      <alignment vertical="top" wrapText="1"/>
    </xf>
    <xf numFmtId="0" fontId="0" fillId="0" borderId="0" xfId="0" applyAlignment="1">
      <alignment vertical="top"/>
    </xf>
    <xf numFmtId="0" fontId="45" fillId="0" borderId="0" xfId="0" applyFont="1"/>
    <xf numFmtId="1" fontId="52" fillId="6" borderId="0" xfId="0" applyNumberFormat="1" applyFont="1" applyFill="1" applyAlignment="1" applyProtection="1">
      <alignment horizontal="center" vertical="center"/>
      <protection locked="0"/>
    </xf>
    <xf numFmtId="168" fontId="23"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8" fillId="0" borderId="0" xfId="0" applyFont="1" applyAlignment="1">
      <alignment vertical="top" wrapText="1"/>
    </xf>
    <xf numFmtId="2" fontId="83" fillId="10" borderId="38" xfId="1" applyNumberFormat="1" applyFont="1" applyFill="1" applyBorder="1" applyAlignment="1" applyProtection="1">
      <alignment horizontal="right" vertical="center" wrapText="1"/>
    </xf>
    <xf numFmtId="2" fontId="24" fillId="0" borderId="0" xfId="0" applyNumberFormat="1" applyFont="1" applyAlignment="1">
      <alignment horizontal="right" vertical="center"/>
    </xf>
    <xf numFmtId="2" fontId="27" fillId="11" borderId="0" xfId="0" applyNumberFormat="1" applyFont="1" applyFill="1" applyAlignment="1">
      <alignment horizontal="right" vertical="center"/>
    </xf>
    <xf numFmtId="2" fontId="52" fillId="10" borderId="6" xfId="0" applyNumberFormat="1" applyFont="1" applyFill="1" applyBorder="1" applyAlignment="1" applyProtection="1">
      <alignment horizontal="right" vertical="center"/>
      <protection locked="0"/>
    </xf>
    <xf numFmtId="2" fontId="52" fillId="0" borderId="0" xfId="0" applyNumberFormat="1" applyFont="1" applyAlignment="1" applyProtection="1">
      <alignment horizontal="right" vertical="center"/>
      <protection locked="0"/>
    </xf>
    <xf numFmtId="0" fontId="50"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37" fillId="0" borderId="0" xfId="0" applyNumberFormat="1" applyFont="1" applyAlignment="1">
      <alignment vertical="top" wrapText="1"/>
    </xf>
    <xf numFmtId="169" fontId="22" fillId="0" borderId="0" xfId="1" applyNumberFormat="1" applyFont="1" applyFill="1" applyBorder="1" applyAlignment="1" applyProtection="1">
      <alignment vertical="center" wrapText="1"/>
    </xf>
    <xf numFmtId="0" fontId="50" fillId="3" borderId="40" xfId="0" applyFont="1" applyFill="1" applyBorder="1" applyAlignment="1" applyProtection="1">
      <alignment horizontal="left" vertical="center"/>
      <protection locked="0"/>
    </xf>
    <xf numFmtId="49" fontId="30" fillId="3" borderId="40" xfId="0" applyNumberFormat="1" applyFont="1" applyFill="1" applyBorder="1" applyAlignment="1">
      <alignment horizontal="left" vertical="center"/>
    </xf>
    <xf numFmtId="167" fontId="28" fillId="3" borderId="40" xfId="0" applyNumberFormat="1" applyFont="1" applyFill="1" applyBorder="1" applyAlignment="1">
      <alignment horizontal="right" vertical="center"/>
    </xf>
    <xf numFmtId="2" fontId="24" fillId="0" borderId="40" xfId="0" applyNumberFormat="1" applyFont="1" applyBorder="1" applyAlignment="1">
      <alignment horizontal="right" vertical="center"/>
    </xf>
    <xf numFmtId="2" fontId="24" fillId="0" borderId="40" xfId="0" applyNumberFormat="1" applyFont="1" applyBorder="1" applyAlignment="1">
      <alignment horizontal="left" vertical="center"/>
    </xf>
    <xf numFmtId="2" fontId="25" fillId="0" borderId="40" xfId="0" applyNumberFormat="1" applyFont="1" applyBorder="1" applyAlignment="1">
      <alignment horizontal="right" vertical="center"/>
    </xf>
    <xf numFmtId="2" fontId="25" fillId="0" borderId="40" xfId="0" applyNumberFormat="1" applyFont="1" applyBorder="1" applyAlignment="1">
      <alignment horizontal="left" vertical="center"/>
    </xf>
    <xf numFmtId="0" fontId="78" fillId="3" borderId="0" xfId="0" applyFont="1" applyFill="1" applyAlignment="1">
      <alignment horizontal="left" vertical="top" wrapText="1"/>
    </xf>
    <xf numFmtId="0" fontId="28" fillId="4" borderId="0" xfId="0" applyFont="1" applyFill="1" applyAlignment="1">
      <alignment horizontal="center" vertical="center"/>
    </xf>
    <xf numFmtId="49" fontId="0" fillId="0" borderId="0" xfId="0" applyNumberFormat="1" applyAlignment="1">
      <alignment vertical="top" wrapText="1"/>
    </xf>
    <xf numFmtId="0" fontId="60" fillId="0" borderId="0" xfId="0" applyFont="1" applyAlignment="1">
      <alignment wrapText="1"/>
    </xf>
    <xf numFmtId="2" fontId="59" fillId="11" borderId="1" xfId="0" applyNumberFormat="1" applyFont="1" applyFill="1" applyBorder="1" applyAlignment="1">
      <alignment horizontal="right" vertical="center"/>
    </xf>
    <xf numFmtId="10" fontId="55" fillId="3" borderId="41" xfId="0" applyNumberFormat="1" applyFont="1" applyFill="1" applyBorder="1" applyAlignment="1">
      <alignment horizontal="right" vertical="center"/>
    </xf>
    <xf numFmtId="167" fontId="28" fillId="3" borderId="41" xfId="0" applyNumberFormat="1" applyFont="1" applyFill="1" applyBorder="1" applyAlignment="1">
      <alignment horizontal="right" vertical="center"/>
    </xf>
    <xf numFmtId="3" fontId="27" fillId="3" borderId="41" xfId="0" applyNumberFormat="1" applyFont="1" applyFill="1" applyBorder="1" applyAlignment="1">
      <alignment horizontal="left" vertical="center"/>
    </xf>
    <xf numFmtId="2" fontId="52" fillId="10" borderId="41" xfId="0" applyNumberFormat="1" applyFont="1" applyFill="1" applyBorder="1" applyAlignment="1" applyProtection="1">
      <alignment horizontal="right" vertical="center"/>
      <protection locked="0"/>
    </xf>
    <xf numFmtId="2" fontId="24" fillId="0" borderId="41" xfId="0" applyNumberFormat="1" applyFont="1" applyBorder="1" applyAlignment="1">
      <alignment horizontal="left" vertical="center"/>
    </xf>
    <xf numFmtId="2" fontId="25" fillId="0" borderId="41" xfId="0" applyNumberFormat="1" applyFont="1" applyBorder="1" applyAlignment="1">
      <alignment horizontal="right" vertical="center"/>
    </xf>
    <xf numFmtId="2" fontId="25" fillId="0" borderId="41" xfId="0" applyNumberFormat="1" applyFont="1" applyBorder="1" applyAlignment="1">
      <alignment horizontal="left" vertical="center"/>
    </xf>
    <xf numFmtId="0" fontId="81" fillId="3" borderId="0" xfId="0" applyFont="1" applyFill="1" applyAlignment="1">
      <alignment vertical="center" wrapText="1"/>
    </xf>
    <xf numFmtId="0" fontId="81" fillId="3" borderId="27" xfId="0" applyFont="1" applyFill="1" applyBorder="1" applyAlignment="1">
      <alignment vertical="center" wrapText="1"/>
    </xf>
    <xf numFmtId="3" fontId="27" fillId="3" borderId="0" xfId="0" applyNumberFormat="1" applyFont="1" applyFill="1" applyAlignment="1">
      <alignment horizontal="left" vertical="center"/>
    </xf>
    <xf numFmtId="0" fontId="0" fillId="0" borderId="0" xfId="0" applyAlignment="1">
      <alignment vertical="top" wrapText="1"/>
    </xf>
    <xf numFmtId="0" fontId="0" fillId="0" borderId="17" xfId="0" applyBorder="1"/>
    <xf numFmtId="10" fontId="0" fillId="0" borderId="0" xfId="0" applyNumberFormat="1"/>
    <xf numFmtId="167" fontId="27" fillId="3" borderId="1" xfId="0" applyNumberFormat="1" applyFont="1" applyFill="1" applyBorder="1" applyAlignment="1">
      <alignment horizontal="left" vertical="center"/>
    </xf>
    <xf numFmtId="166" fontId="27" fillId="3" borderId="40" xfId="0" applyNumberFormat="1" applyFont="1" applyFill="1" applyBorder="1" applyAlignment="1">
      <alignment horizontal="left" vertical="center"/>
    </xf>
    <xf numFmtId="169" fontId="55" fillId="0" borderId="0" xfId="0" applyNumberFormat="1" applyFont="1" applyAlignment="1">
      <alignment horizontal="right" vertical="center"/>
    </xf>
    <xf numFmtId="49" fontId="54" fillId="3" borderId="0" xfId="0" applyNumberFormat="1" applyFont="1" applyFill="1" applyAlignment="1">
      <alignment horizontal="left" vertical="top" wrapText="1"/>
    </xf>
    <xf numFmtId="0" fontId="0" fillId="5" borderId="0" xfId="0" applyFill="1"/>
    <xf numFmtId="0" fontId="50" fillId="3" borderId="1" xfId="0" applyFont="1" applyFill="1" applyBorder="1" applyAlignment="1" applyProtection="1">
      <alignment horizontal="left" vertical="center"/>
      <protection locked="0"/>
    </xf>
    <xf numFmtId="1" fontId="52" fillId="6" borderId="1" xfId="0" applyNumberFormat="1" applyFont="1" applyFill="1" applyBorder="1" applyAlignment="1" applyProtection="1">
      <alignment horizontal="center" vertical="center"/>
      <protection locked="0"/>
    </xf>
    <xf numFmtId="166" fontId="27" fillId="3" borderId="1" xfId="0" applyNumberFormat="1" applyFont="1" applyFill="1" applyBorder="1" applyAlignment="1">
      <alignment horizontal="left" vertical="center"/>
    </xf>
    <xf numFmtId="2" fontId="24" fillId="0" borderId="1" xfId="0" applyNumberFormat="1" applyFont="1" applyBorder="1" applyAlignment="1">
      <alignment horizontal="right" vertical="center"/>
    </xf>
    <xf numFmtId="2" fontId="24" fillId="0" borderId="1" xfId="0" applyNumberFormat="1" applyFont="1" applyBorder="1" applyAlignment="1">
      <alignment horizontal="left" vertical="center"/>
    </xf>
    <xf numFmtId="2" fontId="25" fillId="0" borderId="1" xfId="0" applyNumberFormat="1" applyFont="1" applyBorder="1" applyAlignment="1">
      <alignment horizontal="right" vertical="center"/>
    </xf>
    <xf numFmtId="2" fontId="25" fillId="0" borderId="1" xfId="0" applyNumberFormat="1" applyFont="1" applyBorder="1" applyAlignment="1">
      <alignment horizontal="left" vertical="center"/>
    </xf>
    <xf numFmtId="0" fontId="101" fillId="5" borderId="0" xfId="0" applyFont="1" applyFill="1" applyAlignment="1">
      <alignment horizontal="right" vertical="center"/>
    </xf>
    <xf numFmtId="167" fontId="102" fillId="5" borderId="0" xfId="0" applyNumberFormat="1" applyFont="1" applyFill="1" applyAlignment="1">
      <alignment vertical="center"/>
    </xf>
    <xf numFmtId="49" fontId="100" fillId="3" borderId="0" xfId="0" applyNumberFormat="1" applyFont="1" applyFill="1" applyAlignment="1">
      <alignment horizontal="right" vertical="center"/>
    </xf>
    <xf numFmtId="49" fontId="100" fillId="3" borderId="1" xfId="0" applyNumberFormat="1" applyFont="1" applyFill="1" applyBorder="1" applyAlignment="1">
      <alignment horizontal="right" vertical="center"/>
    </xf>
    <xf numFmtId="49" fontId="100" fillId="3" borderId="1" xfId="0" applyNumberFormat="1" applyFont="1" applyFill="1" applyBorder="1" applyAlignment="1">
      <alignment horizontal="left" vertical="center"/>
    </xf>
    <xf numFmtId="49" fontId="100" fillId="3" borderId="0" xfId="0" applyNumberFormat="1" applyFont="1" applyFill="1" applyAlignment="1">
      <alignment horizontal="left" vertical="center"/>
    </xf>
    <xf numFmtId="0" fontId="41" fillId="3" borderId="19" xfId="0" applyFont="1" applyFill="1" applyBorder="1" applyAlignment="1">
      <alignment horizontal="left" vertical="center"/>
    </xf>
    <xf numFmtId="0" fontId="41" fillId="3" borderId="0" xfId="0" applyFont="1" applyFill="1" applyAlignment="1">
      <alignment horizontal="left" vertical="center"/>
    </xf>
    <xf numFmtId="0" fontId="27" fillId="5" borderId="42" xfId="0" applyFont="1" applyFill="1" applyBorder="1" applyAlignment="1">
      <alignment horizontal="left" vertical="center"/>
    </xf>
    <xf numFmtId="2" fontId="52" fillId="10" borderId="2" xfId="0" applyNumberFormat="1" applyFont="1" applyFill="1" applyBorder="1" applyAlignment="1" applyProtection="1">
      <alignment horizontal="right" vertical="center"/>
      <protection locked="0"/>
    </xf>
    <xf numFmtId="2" fontId="24" fillId="0" borderId="2" xfId="0" applyNumberFormat="1" applyFont="1" applyBorder="1" applyAlignment="1">
      <alignment horizontal="left" vertical="center"/>
    </xf>
    <xf numFmtId="2" fontId="25" fillId="0" borderId="2" xfId="0" applyNumberFormat="1" applyFont="1" applyBorder="1" applyAlignment="1">
      <alignment horizontal="right" vertical="center"/>
    </xf>
    <xf numFmtId="2" fontId="25" fillId="0" borderId="2" xfId="0" applyNumberFormat="1" applyFont="1" applyBorder="1" applyAlignment="1">
      <alignment horizontal="left" vertical="center"/>
    </xf>
    <xf numFmtId="3" fontId="28" fillId="3" borderId="1" xfId="0" applyNumberFormat="1" applyFont="1" applyFill="1" applyBorder="1" applyAlignment="1">
      <alignment horizontal="left" vertical="center"/>
    </xf>
    <xf numFmtId="3" fontId="31" fillId="2" borderId="0" xfId="0" applyNumberFormat="1" applyFont="1" applyFill="1" applyAlignment="1">
      <alignment horizontal="left" vertical="center"/>
    </xf>
    <xf numFmtId="0" fontId="84" fillId="0" borderId="0" xfId="0" applyFont="1"/>
    <xf numFmtId="0" fontId="31" fillId="4" borderId="0" xfId="0" applyFont="1" applyFill="1" applyAlignment="1">
      <alignment horizontal="center" vertical="center"/>
    </xf>
    <xf numFmtId="3" fontId="99" fillId="3" borderId="0" xfId="0" applyNumberFormat="1" applyFont="1" applyFill="1" applyAlignment="1">
      <alignment horizontal="right" vertical="center"/>
    </xf>
    <xf numFmtId="0" fontId="28" fillId="5" borderId="2" xfId="0" applyFont="1" applyFill="1" applyBorder="1" applyAlignment="1">
      <alignment horizontal="left" vertical="center"/>
    </xf>
    <xf numFmtId="0" fontId="28" fillId="5" borderId="0" xfId="0" applyFont="1" applyFill="1" applyAlignment="1">
      <alignment horizontal="left" vertical="center"/>
    </xf>
    <xf numFmtId="0" fontId="71" fillId="0" borderId="0" xfId="0" applyFont="1" applyAlignment="1">
      <alignment horizontal="left"/>
    </xf>
    <xf numFmtId="49" fontId="30" fillId="3" borderId="1" xfId="0" applyNumberFormat="1" applyFont="1" applyFill="1" applyBorder="1" applyAlignment="1">
      <alignment horizontal="left" vertical="center"/>
    </xf>
    <xf numFmtId="167" fontId="35" fillId="6" borderId="2" xfId="0" applyNumberFormat="1" applyFont="1" applyFill="1" applyBorder="1" applyAlignment="1" applyProtection="1">
      <alignment horizontal="right" vertical="center"/>
      <protection locked="0"/>
    </xf>
    <xf numFmtId="49" fontId="100" fillId="3" borderId="40" xfId="0" applyNumberFormat="1" applyFont="1" applyFill="1" applyBorder="1" applyAlignment="1">
      <alignment horizontal="right" vertical="center"/>
    </xf>
    <xf numFmtId="1" fontId="52" fillId="6" borderId="40" xfId="0" applyNumberFormat="1" applyFont="1" applyFill="1" applyBorder="1" applyAlignment="1" applyProtection="1">
      <alignment horizontal="center" vertical="center"/>
      <protection locked="0"/>
    </xf>
    <xf numFmtId="49" fontId="100" fillId="3" borderId="40" xfId="0" applyNumberFormat="1" applyFont="1" applyFill="1" applyBorder="1" applyAlignment="1">
      <alignment horizontal="left" vertical="center"/>
    </xf>
    <xf numFmtId="168" fontId="9" fillId="3" borderId="4" xfId="0" applyNumberFormat="1" applyFont="1" applyFill="1" applyBorder="1" applyAlignment="1">
      <alignment wrapText="1"/>
    </xf>
    <xf numFmtId="49" fontId="78" fillId="5" borderId="27" xfId="0" applyNumberFormat="1" applyFont="1" applyFill="1" applyBorder="1" applyAlignment="1">
      <alignment horizontal="left" vertical="top" wrapText="1"/>
    </xf>
    <xf numFmtId="0" fontId="21"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0" fontId="78" fillId="3" borderId="0" xfId="0" applyFont="1" applyFill="1" applyAlignment="1">
      <alignment vertical="top" wrapText="1"/>
    </xf>
    <xf numFmtId="49" fontId="80" fillId="3" borderId="0" xfId="0" applyNumberFormat="1" applyFont="1" applyFill="1" applyAlignment="1">
      <alignment horizontal="center" vertical="top" wrapText="1"/>
    </xf>
    <xf numFmtId="169" fontId="7" fillId="0" borderId="0" xfId="0" applyNumberFormat="1" applyFont="1" applyAlignment="1">
      <alignment vertical="center"/>
    </xf>
    <xf numFmtId="169" fontId="26" fillId="0" borderId="0" xfId="0" applyNumberFormat="1" applyFont="1"/>
    <xf numFmtId="169" fontId="0" fillId="0" borderId="0" xfId="0" applyNumberFormat="1" applyAlignment="1">
      <alignment vertical="center"/>
    </xf>
    <xf numFmtId="169" fontId="40" fillId="0" borderId="0" xfId="0" applyNumberFormat="1" applyFont="1"/>
    <xf numFmtId="169" fontId="49" fillId="0" borderId="0" xfId="0" applyNumberFormat="1" applyFont="1" applyAlignment="1">
      <alignment vertical="top" wrapText="1"/>
    </xf>
    <xf numFmtId="49" fontId="78" fillId="5" borderId="0" xfId="0" applyNumberFormat="1" applyFont="1" applyFill="1" applyAlignment="1">
      <alignment horizontal="left" vertical="top" wrapText="1"/>
    </xf>
    <xf numFmtId="49" fontId="83" fillId="5" borderId="0" xfId="0" applyNumberFormat="1" applyFont="1" applyFill="1" applyAlignment="1">
      <alignment vertical="top" wrapText="1"/>
    </xf>
    <xf numFmtId="49" fontId="78" fillId="5" borderId="0" xfId="0" applyNumberFormat="1" applyFont="1" applyFill="1" applyAlignment="1">
      <alignment vertical="top" wrapText="1"/>
    </xf>
    <xf numFmtId="49" fontId="84" fillId="5" borderId="0" xfId="0" applyNumberFormat="1" applyFont="1" applyFill="1" applyAlignment="1">
      <alignment vertical="top" wrapText="1"/>
    </xf>
    <xf numFmtId="49" fontId="78" fillId="5" borderId="0" xfId="0" applyNumberFormat="1" applyFont="1" applyFill="1" applyAlignment="1">
      <alignment wrapText="1"/>
    </xf>
    <xf numFmtId="49" fontId="81" fillId="5" borderId="0" xfId="0" applyNumberFormat="1" applyFont="1" applyFill="1" applyAlignment="1">
      <alignment horizontal="left" vertical="center" wrapText="1"/>
    </xf>
    <xf numFmtId="0" fontId="86" fillId="3" borderId="26" xfId="0" applyFont="1" applyFill="1" applyBorder="1" applyAlignment="1">
      <alignment horizontal="center" vertical="center"/>
    </xf>
    <xf numFmtId="0" fontId="86" fillId="3" borderId="26" xfId="0" applyFont="1" applyFill="1" applyBorder="1" applyAlignment="1">
      <alignment horizontal="center"/>
    </xf>
    <xf numFmtId="49" fontId="78" fillId="3" borderId="0" xfId="0" applyNumberFormat="1" applyFont="1" applyFill="1" applyAlignment="1">
      <alignment vertical="top" wrapText="1"/>
    </xf>
    <xf numFmtId="49" fontId="38" fillId="3" borderId="0" xfId="0" applyNumberFormat="1" applyFont="1" applyFill="1" applyAlignment="1">
      <alignment vertical="top" wrapText="1"/>
    </xf>
    <xf numFmtId="49" fontId="78" fillId="3" borderId="27" xfId="0" applyNumberFormat="1" applyFont="1" applyFill="1" applyBorder="1" applyAlignment="1">
      <alignment vertical="top" wrapText="1"/>
    </xf>
    <xf numFmtId="49" fontId="84" fillId="3" borderId="27" xfId="0" applyNumberFormat="1" applyFont="1" applyFill="1" applyBorder="1" applyAlignment="1">
      <alignment vertical="top"/>
    </xf>
    <xf numFmtId="49" fontId="83" fillId="3" borderId="27" xfId="0" applyNumberFormat="1" applyFont="1" applyFill="1" applyBorder="1" applyAlignment="1">
      <alignment vertical="top"/>
    </xf>
    <xf numFmtId="49" fontId="54" fillId="3" borderId="27" xfId="0" applyNumberFormat="1" applyFont="1" applyFill="1" applyBorder="1" applyAlignment="1">
      <alignment vertical="top"/>
    </xf>
    <xf numFmtId="0" fontId="0" fillId="3" borderId="26" xfId="0" applyFill="1" applyBorder="1" applyAlignment="1">
      <alignment horizontal="center"/>
    </xf>
    <xf numFmtId="49" fontId="26" fillId="3" borderId="0" xfId="0" applyNumberFormat="1" applyFont="1" applyFill="1" applyAlignment="1">
      <alignment vertical="top" wrapText="1"/>
    </xf>
    <xf numFmtId="49" fontId="38" fillId="3" borderId="27" xfId="0" applyNumberFormat="1" applyFont="1" applyFill="1" applyBorder="1" applyAlignment="1">
      <alignment vertical="top" wrapText="1"/>
    </xf>
    <xf numFmtId="0" fontId="86" fillId="3" borderId="0" xfId="0" applyFont="1" applyFill="1"/>
    <xf numFmtId="49" fontId="42" fillId="3" borderId="27" xfId="0" applyNumberFormat="1" applyFont="1" applyFill="1" applyBorder="1" applyAlignment="1">
      <alignment vertical="top"/>
    </xf>
    <xf numFmtId="49" fontId="83" fillId="3" borderId="0" xfId="0" applyNumberFormat="1" applyFont="1" applyFill="1" applyAlignment="1">
      <alignment vertical="top"/>
    </xf>
    <xf numFmtId="49" fontId="54" fillId="3" borderId="0" xfId="0" applyNumberFormat="1" applyFont="1" applyFill="1" applyAlignment="1">
      <alignment vertical="top"/>
    </xf>
    <xf numFmtId="49" fontId="42" fillId="3" borderId="0" xfId="0" applyNumberFormat="1" applyFont="1" applyFill="1" applyAlignment="1">
      <alignment vertical="top"/>
    </xf>
    <xf numFmtId="49" fontId="83" fillId="3" borderId="44" xfId="0" applyNumberFormat="1" applyFont="1" applyFill="1" applyBorder="1" applyAlignment="1">
      <alignment horizontal="left" vertical="top" wrapText="1"/>
    </xf>
    <xf numFmtId="49" fontId="83" fillId="3" borderId="44" xfId="0" applyNumberFormat="1" applyFont="1" applyFill="1" applyBorder="1" applyAlignment="1">
      <alignment vertical="top" wrapText="1"/>
    </xf>
    <xf numFmtId="49" fontId="92" fillId="3" borderId="45" xfId="0" applyNumberFormat="1" applyFont="1" applyFill="1" applyBorder="1" applyAlignment="1">
      <alignment horizontal="left" vertical="top" wrapText="1"/>
    </xf>
    <xf numFmtId="49" fontId="54" fillId="3" borderId="45" xfId="0" applyNumberFormat="1" applyFont="1" applyFill="1" applyBorder="1" applyAlignment="1">
      <alignment vertical="top" wrapText="1"/>
    </xf>
    <xf numFmtId="49" fontId="42" fillId="3" borderId="43" xfId="0" applyNumberFormat="1" applyFont="1" applyFill="1" applyBorder="1" applyAlignment="1">
      <alignment horizontal="left" vertical="top" wrapText="1"/>
    </xf>
    <xf numFmtId="49" fontId="42" fillId="3" borderId="43" xfId="0" applyNumberFormat="1" applyFont="1" applyFill="1" applyBorder="1" applyAlignment="1">
      <alignment vertical="top" wrapText="1"/>
    </xf>
    <xf numFmtId="0" fontId="113" fillId="0" borderId="0" xfId="0" applyFont="1" applyAlignment="1">
      <alignment horizontal="left"/>
    </xf>
    <xf numFmtId="0" fontId="114" fillId="0" borderId="0" xfId="4" applyFont="1" applyFill="1" applyBorder="1" applyAlignment="1" applyProtection="1">
      <alignment horizontal="right"/>
    </xf>
    <xf numFmtId="0" fontId="115" fillId="0" borderId="0" xfId="0" applyFont="1" applyAlignment="1">
      <alignment horizontal="right"/>
    </xf>
    <xf numFmtId="0" fontId="80" fillId="3" borderId="23" xfId="0" applyFont="1" applyFill="1" applyBorder="1" applyAlignment="1">
      <alignment horizontal="center" vertical="top"/>
    </xf>
    <xf numFmtId="0" fontId="80" fillId="3" borderId="24" xfId="0" applyFont="1" applyFill="1" applyBorder="1" applyAlignment="1">
      <alignment horizontal="center" vertical="top"/>
    </xf>
    <xf numFmtId="0" fontId="80" fillId="3" borderId="25" xfId="0" applyFont="1" applyFill="1" applyBorder="1" applyAlignment="1">
      <alignment horizontal="center" vertical="top"/>
    </xf>
    <xf numFmtId="49" fontId="42" fillId="3" borderId="43" xfId="0" applyNumberFormat="1" applyFont="1" applyFill="1" applyBorder="1" applyAlignment="1">
      <alignment horizontal="left" vertical="top"/>
    </xf>
    <xf numFmtId="49" fontId="83" fillId="3" borderId="44" xfId="0" applyNumberFormat="1" applyFont="1" applyFill="1" applyBorder="1" applyAlignment="1">
      <alignment horizontal="left" vertical="top"/>
    </xf>
    <xf numFmtId="49" fontId="54" fillId="3" borderId="45" xfId="0" applyNumberFormat="1" applyFont="1" applyFill="1" applyBorder="1" applyAlignment="1">
      <alignment horizontal="left" vertical="top"/>
    </xf>
    <xf numFmtId="0" fontId="83" fillId="0" borderId="0" xfId="0" applyFont="1"/>
    <xf numFmtId="49" fontId="80" fillId="3" borderId="23" xfId="0" applyNumberFormat="1" applyFont="1" applyFill="1" applyBorder="1" applyAlignment="1">
      <alignment horizontal="center" vertical="top" wrapText="1"/>
    </xf>
    <xf numFmtId="49" fontId="80" fillId="3" borderId="24" xfId="0" applyNumberFormat="1" applyFont="1" applyFill="1" applyBorder="1" applyAlignment="1">
      <alignment horizontal="center" vertical="top" wrapText="1"/>
    </xf>
    <xf numFmtId="49" fontId="80" fillId="3" borderId="25" xfId="0" applyNumberFormat="1" applyFont="1" applyFill="1" applyBorder="1" applyAlignment="1">
      <alignment horizontal="center" vertical="top" wrapText="1"/>
    </xf>
    <xf numFmtId="0" fontId="78" fillId="3" borderId="0" xfId="0" applyFont="1" applyFill="1" applyAlignment="1">
      <alignment horizontal="left" vertical="top" wrapText="1"/>
    </xf>
    <xf numFmtId="0" fontId="13" fillId="0" borderId="0" xfId="0" applyFont="1" applyAlignment="1">
      <alignment horizontal="center" vertical="center"/>
    </xf>
    <xf numFmtId="0" fontId="29" fillId="6" borderId="28" xfId="0" applyFont="1" applyFill="1" applyBorder="1" applyAlignment="1">
      <alignment horizontal="center" vertical="center" wrapText="1"/>
    </xf>
    <xf numFmtId="0" fontId="28" fillId="5" borderId="2" xfId="0" applyFont="1" applyFill="1" applyBorder="1" applyAlignment="1">
      <alignment horizontal="left" vertical="center"/>
    </xf>
    <xf numFmtId="0" fontId="27" fillId="3" borderId="6" xfId="0" applyFont="1" applyFill="1" applyBorder="1" applyAlignment="1">
      <alignment horizontal="left" vertical="center"/>
    </xf>
    <xf numFmtId="0" fontId="28" fillId="5" borderId="0" xfId="0" applyFont="1" applyFill="1" applyAlignment="1">
      <alignment horizontal="left" vertical="center"/>
    </xf>
    <xf numFmtId="3" fontId="31" fillId="2" borderId="0" xfId="0" applyNumberFormat="1" applyFont="1" applyFill="1" applyAlignment="1">
      <alignment horizontal="left" vertical="center"/>
    </xf>
    <xf numFmtId="167" fontId="31" fillId="2" borderId="0" xfId="0" applyNumberFormat="1" applyFont="1" applyFill="1" applyAlignment="1">
      <alignment horizontal="right" vertical="center"/>
    </xf>
    <xf numFmtId="3" fontId="28" fillId="3" borderId="0" xfId="0" applyNumberFormat="1" applyFont="1" applyFill="1" applyAlignment="1">
      <alignment horizontal="right" vertical="center"/>
    </xf>
    <xf numFmtId="3" fontId="42" fillId="3" borderId="0" xfId="0" applyNumberFormat="1" applyFont="1" applyFill="1" applyAlignment="1">
      <alignment horizontal="right" vertical="center"/>
    </xf>
    <xf numFmtId="0" fontId="71" fillId="0" borderId="0" xfId="0" applyFont="1" applyAlignment="1">
      <alignment horizontal="left"/>
    </xf>
    <xf numFmtId="49" fontId="27" fillId="3" borderId="0" xfId="0" applyNumberFormat="1" applyFont="1" applyFill="1" applyAlignment="1">
      <alignment horizontal="left"/>
    </xf>
    <xf numFmtId="49" fontId="27" fillId="3" borderId="19" xfId="0" applyNumberFormat="1" applyFont="1" applyFill="1" applyBorder="1" applyAlignment="1">
      <alignment horizontal="left"/>
    </xf>
    <xf numFmtId="0" fontId="72" fillId="5" borderId="0" xfId="0" applyFont="1" applyFill="1" applyAlignment="1">
      <alignment horizontal="center" vertical="center"/>
    </xf>
    <xf numFmtId="0" fontId="28" fillId="4" borderId="0" xfId="0" applyFont="1" applyFill="1" applyAlignment="1">
      <alignment horizontal="center" vertical="center"/>
    </xf>
    <xf numFmtId="3" fontId="27" fillId="3" borderId="0" xfId="0" applyNumberFormat="1" applyFont="1" applyFill="1" applyAlignment="1">
      <alignment horizontal="left" vertical="center"/>
    </xf>
    <xf numFmtId="0" fontId="30" fillId="3" borderId="19" xfId="0" applyFont="1" applyFill="1" applyBorder="1" applyAlignment="1">
      <alignment horizontal="right"/>
    </xf>
    <xf numFmtId="0" fontId="67" fillId="0" borderId="0" xfId="0" applyFont="1" applyAlignment="1">
      <alignment horizontal="left"/>
    </xf>
    <xf numFmtId="0" fontId="70" fillId="0" borderId="0" xfId="0" applyFont="1" applyAlignment="1">
      <alignment horizontal="left"/>
    </xf>
    <xf numFmtId="49" fontId="30" fillId="3" borderId="0" xfId="0" applyNumberFormat="1" applyFont="1" applyFill="1" applyAlignment="1">
      <alignment horizontal="left" vertical="center" wrapText="1"/>
    </xf>
    <xf numFmtId="0" fontId="78" fillId="0" borderId="0" xfId="0" applyFont="1" applyAlignment="1">
      <alignment horizontal="left" vertical="top" wrapText="1"/>
    </xf>
    <xf numFmtId="0" fontId="30" fillId="3" borderId="0" xfId="0" applyFont="1" applyFill="1" applyAlignment="1">
      <alignment horizontal="right"/>
    </xf>
    <xf numFmtId="49" fontId="98" fillId="3" borderId="23" xfId="4" applyNumberFormat="1" applyFont="1" applyFill="1" applyBorder="1" applyAlignment="1" applyProtection="1">
      <alignment horizontal="center" vertical="top" wrapText="1"/>
      <protection locked="0"/>
    </xf>
    <xf numFmtId="49" fontId="98" fillId="3" borderId="24" xfId="4" applyNumberFormat="1" applyFont="1" applyFill="1" applyBorder="1" applyAlignment="1" applyProtection="1">
      <alignment horizontal="center" vertical="top" wrapText="1"/>
      <protection locked="0"/>
    </xf>
    <xf numFmtId="49" fontId="98" fillId="3" borderId="25" xfId="4" applyNumberFormat="1" applyFont="1" applyFill="1" applyBorder="1" applyAlignment="1" applyProtection="1">
      <alignment horizontal="center" vertical="top" wrapText="1"/>
      <protection locked="0"/>
    </xf>
    <xf numFmtId="49" fontId="78" fillId="5" borderId="0" xfId="0" applyNumberFormat="1" applyFont="1" applyFill="1" applyAlignment="1">
      <alignment horizontal="left" vertical="top" wrapText="1"/>
    </xf>
    <xf numFmtId="49" fontId="78" fillId="5" borderId="27" xfId="0" applyNumberFormat="1" applyFont="1" applyFill="1" applyBorder="1" applyAlignment="1">
      <alignment horizontal="left" vertical="top" wrapText="1"/>
    </xf>
    <xf numFmtId="49" fontId="92" fillId="3" borderId="45" xfId="0" applyNumberFormat="1" applyFont="1" applyFill="1" applyBorder="1" applyAlignment="1">
      <alignment horizontal="left" vertical="top" wrapText="1"/>
    </xf>
    <xf numFmtId="49" fontId="42" fillId="3" borderId="43" xfId="0" applyNumberFormat="1" applyFont="1" applyFill="1" applyBorder="1" applyAlignment="1">
      <alignment horizontal="left" vertical="top" wrapText="1"/>
    </xf>
    <xf numFmtId="49" fontId="78" fillId="3" borderId="0" xfId="0" applyNumberFormat="1" applyFont="1" applyFill="1" applyAlignment="1">
      <alignment horizontal="left" vertical="top" wrapText="1"/>
    </xf>
    <xf numFmtId="49" fontId="78" fillId="3" borderId="27" xfId="0" applyNumberFormat="1" applyFont="1" applyFill="1" applyBorder="1" applyAlignment="1">
      <alignment horizontal="left" vertical="top" wrapText="1"/>
    </xf>
    <xf numFmtId="3" fontId="28" fillId="3" borderId="40" xfId="0" applyNumberFormat="1" applyFont="1" applyFill="1" applyBorder="1" applyAlignment="1">
      <alignment horizontal="right" vertical="center"/>
    </xf>
    <xf numFmtId="3" fontId="27" fillId="3" borderId="40" xfId="0" applyNumberFormat="1" applyFont="1" applyFill="1" applyBorder="1" applyAlignment="1">
      <alignment horizontal="left" vertical="center"/>
    </xf>
    <xf numFmtId="49" fontId="65" fillId="3" borderId="0" xfId="0" applyNumberFormat="1" applyFont="1" applyFill="1" applyAlignment="1">
      <alignment horizontal="left" vertical="top" wrapText="1"/>
    </xf>
    <xf numFmtId="49" fontId="65" fillId="3" borderId="27" xfId="0" applyNumberFormat="1" applyFont="1" applyFill="1" applyBorder="1" applyAlignment="1">
      <alignment horizontal="left" vertical="top" wrapText="1"/>
    </xf>
    <xf numFmtId="0" fontId="78" fillId="3" borderId="27" xfId="0" applyFont="1" applyFill="1" applyBorder="1" applyAlignment="1">
      <alignment horizontal="left" vertical="top" wrapText="1"/>
    </xf>
    <xf numFmtId="0" fontId="85" fillId="3" borderId="0" xfId="0" applyFont="1" applyFill="1" applyAlignment="1">
      <alignment horizontal="left" vertical="top" wrapText="1"/>
    </xf>
    <xf numFmtId="0" fontId="85" fillId="3" borderId="27" xfId="0" applyFont="1" applyFill="1" applyBorder="1" applyAlignment="1">
      <alignment horizontal="left" vertical="top" wrapText="1"/>
    </xf>
    <xf numFmtId="169" fontId="26" fillId="0" borderId="0" xfId="0" applyNumberFormat="1" applyFont="1" applyAlignment="1">
      <alignment horizontal="left" vertical="center" wrapText="1"/>
    </xf>
    <xf numFmtId="169" fontId="34" fillId="0" borderId="0" xfId="0" applyNumberFormat="1" applyFont="1" applyAlignment="1">
      <alignment horizontal="left" wrapText="1"/>
    </xf>
    <xf numFmtId="3" fontId="27" fillId="3" borderId="1" xfId="0" applyNumberFormat="1" applyFont="1" applyFill="1" applyBorder="1" applyAlignment="1">
      <alignment horizontal="left" vertical="center"/>
    </xf>
    <xf numFmtId="0" fontId="28" fillId="5" borderId="0" xfId="0" applyFont="1" applyFill="1" applyAlignment="1">
      <alignment horizontal="center" vertical="center"/>
    </xf>
    <xf numFmtId="0" fontId="28" fillId="11" borderId="0" xfId="0" applyFont="1" applyFill="1" applyAlignment="1">
      <alignment horizontal="center" vertical="center"/>
    </xf>
    <xf numFmtId="0" fontId="28" fillId="10" borderId="0" xfId="0" applyFont="1" applyFill="1" applyAlignment="1">
      <alignment horizontal="center" vertical="center"/>
    </xf>
    <xf numFmtId="49" fontId="30" fillId="3" borderId="0" xfId="0" applyNumberFormat="1" applyFont="1" applyFill="1" applyAlignment="1">
      <alignment horizontal="left" vertical="center"/>
    </xf>
    <xf numFmtId="0" fontId="104" fillId="4" borderId="0" xfId="0" applyFont="1" applyFill="1" applyAlignment="1">
      <alignment horizontal="center" vertical="center"/>
    </xf>
    <xf numFmtId="0" fontId="43" fillId="4" borderId="0" xfId="0" applyFont="1" applyFill="1" applyAlignment="1">
      <alignment horizontal="center" vertical="center"/>
    </xf>
    <xf numFmtId="0" fontId="79" fillId="10" borderId="0" xfId="0" applyFont="1" applyFill="1" applyAlignment="1">
      <alignment horizontal="left" vertical="center"/>
    </xf>
    <xf numFmtId="0" fontId="78" fillId="12" borderId="0" xfId="0" applyFont="1" applyFill="1" applyAlignment="1">
      <alignment horizontal="left" vertical="top" wrapText="1"/>
    </xf>
    <xf numFmtId="3" fontId="62" fillId="13" borderId="0" xfId="0" applyNumberFormat="1" applyFont="1" applyFill="1" applyAlignment="1">
      <alignment horizontal="center" vertical="center" wrapText="1"/>
    </xf>
    <xf numFmtId="3" fontId="77" fillId="3" borderId="20" xfId="0" applyNumberFormat="1" applyFont="1" applyFill="1" applyBorder="1" applyAlignment="1">
      <alignment horizontal="left" vertical="top"/>
    </xf>
    <xf numFmtId="3" fontId="77" fillId="3" borderId="21" xfId="0" applyNumberFormat="1" applyFont="1" applyFill="1" applyBorder="1" applyAlignment="1">
      <alignment horizontal="left" vertical="top"/>
    </xf>
    <xf numFmtId="3" fontId="77" fillId="3" borderId="22" xfId="0" applyNumberFormat="1" applyFont="1" applyFill="1" applyBorder="1" applyAlignment="1">
      <alignment horizontal="left" vertical="top"/>
    </xf>
    <xf numFmtId="49" fontId="107" fillId="13" borderId="0" xfId="0" applyNumberFormat="1" applyFont="1" applyFill="1" applyAlignment="1">
      <alignment horizontal="center" vertical="center"/>
    </xf>
    <xf numFmtId="49" fontId="31" fillId="13" borderId="0" xfId="0" applyNumberFormat="1" applyFont="1" applyFill="1" applyAlignment="1">
      <alignment horizontal="center" vertical="center"/>
    </xf>
    <xf numFmtId="3" fontId="28" fillId="3" borderId="1" xfId="0" applyNumberFormat="1" applyFont="1" applyFill="1" applyBorder="1" applyAlignment="1">
      <alignment horizontal="left" vertical="center"/>
    </xf>
    <xf numFmtId="3" fontId="46" fillId="3" borderId="0" xfId="0" applyNumberFormat="1" applyFont="1" applyFill="1" applyAlignment="1">
      <alignment horizontal="left" vertical="center"/>
    </xf>
    <xf numFmtId="3" fontId="108" fillId="13" borderId="0" xfId="0" applyNumberFormat="1" applyFont="1" applyFill="1" applyAlignment="1">
      <alignment horizontal="center" vertical="center"/>
    </xf>
    <xf numFmtId="3" fontId="77" fillId="5" borderId="20" xfId="0" applyNumberFormat="1" applyFont="1" applyFill="1" applyBorder="1" applyAlignment="1">
      <alignment horizontal="left" vertical="top"/>
    </xf>
    <xf numFmtId="3" fontId="77" fillId="5" borderId="21" xfId="0" applyNumberFormat="1" applyFont="1" applyFill="1" applyBorder="1" applyAlignment="1">
      <alignment horizontal="left" vertical="top"/>
    </xf>
    <xf numFmtId="3" fontId="77" fillId="5" borderId="22" xfId="0" applyNumberFormat="1" applyFont="1" applyFill="1" applyBorder="1" applyAlignment="1">
      <alignment horizontal="left" vertical="top"/>
    </xf>
    <xf numFmtId="3" fontId="28" fillId="3" borderId="1" xfId="0" applyNumberFormat="1" applyFont="1" applyFill="1" applyBorder="1" applyAlignment="1">
      <alignment horizontal="right" vertical="center"/>
    </xf>
    <xf numFmtId="0" fontId="111" fillId="0" borderId="0" xfId="4" applyFont="1" applyFill="1" applyBorder="1" applyAlignment="1" applyProtection="1">
      <alignment horizontal="left" vertical="center"/>
      <protection locked="0"/>
    </xf>
    <xf numFmtId="0" fontId="112" fillId="0" borderId="0" xfId="4" applyFont="1" applyFill="1" applyBorder="1" applyAlignment="1" applyProtection="1">
      <alignment horizontal="left" vertical="center"/>
      <protection locked="0"/>
    </xf>
    <xf numFmtId="49" fontId="80" fillId="5" borderId="23" xfId="0" applyNumberFormat="1" applyFont="1" applyFill="1" applyBorder="1" applyAlignment="1">
      <alignment horizontal="center" vertical="top" wrapText="1"/>
    </xf>
    <xf numFmtId="49" fontId="80" fillId="5" borderId="24" xfId="0" applyNumberFormat="1" applyFont="1" applyFill="1" applyBorder="1" applyAlignment="1">
      <alignment horizontal="center" vertical="top" wrapText="1"/>
    </xf>
    <xf numFmtId="49" fontId="80" fillId="5" borderId="25" xfId="0" applyNumberFormat="1" applyFont="1" applyFill="1" applyBorder="1" applyAlignment="1">
      <alignment horizontal="center" vertical="top" wrapText="1"/>
    </xf>
    <xf numFmtId="0" fontId="81" fillId="3" borderId="0" xfId="0" applyFont="1" applyFill="1" applyAlignment="1">
      <alignment horizontal="center" vertical="center" wrapText="1"/>
    </xf>
    <xf numFmtId="0" fontId="81" fillId="3" borderId="27" xfId="0" applyFont="1" applyFill="1" applyBorder="1" applyAlignment="1">
      <alignment horizontal="center" vertical="center" wrapText="1"/>
    </xf>
    <xf numFmtId="0" fontId="88" fillId="10" borderId="28" xfId="0" applyFont="1" applyFill="1" applyBorder="1" applyAlignment="1">
      <alignment horizontal="center" vertical="center" wrapText="1"/>
    </xf>
    <xf numFmtId="0" fontId="116" fillId="10" borderId="28" xfId="0" applyFont="1" applyFill="1" applyBorder="1" applyAlignment="1">
      <alignment horizontal="center" vertical="center" wrapText="1"/>
    </xf>
    <xf numFmtId="0" fontId="60" fillId="0" borderId="0" xfId="0" applyFont="1" applyAlignment="1">
      <alignment horizontal="center" wrapText="1"/>
    </xf>
    <xf numFmtId="0" fontId="60" fillId="0" borderId="28" xfId="0" applyFont="1" applyBorder="1" applyAlignment="1">
      <alignment horizontal="center" wrapText="1"/>
    </xf>
    <xf numFmtId="0" fontId="78" fillId="5" borderId="0" xfId="0" applyFont="1" applyFill="1" applyAlignment="1">
      <alignment horizontal="left" vertical="top" wrapText="1"/>
    </xf>
    <xf numFmtId="0" fontId="78" fillId="5" borderId="27" xfId="0" applyFont="1" applyFill="1" applyBorder="1" applyAlignment="1">
      <alignment horizontal="left" vertical="top" wrapText="1"/>
    </xf>
    <xf numFmtId="0" fontId="78" fillId="5" borderId="24" xfId="0" applyFont="1" applyFill="1" applyBorder="1" applyAlignment="1">
      <alignment horizontal="left" vertical="top" wrapText="1"/>
    </xf>
    <xf numFmtId="0" fontId="78" fillId="5" borderId="25" xfId="0" applyFont="1" applyFill="1" applyBorder="1" applyAlignment="1">
      <alignment horizontal="left" vertical="top" wrapText="1"/>
    </xf>
    <xf numFmtId="49" fontId="84" fillId="3" borderId="0" xfId="0" applyNumberFormat="1" applyFont="1" applyFill="1" applyAlignment="1">
      <alignment horizontal="center" vertical="top" wrapText="1"/>
    </xf>
    <xf numFmtId="49" fontId="84" fillId="3" borderId="0" xfId="0" applyNumberFormat="1" applyFont="1" applyFill="1" applyAlignment="1">
      <alignment horizontal="left" vertical="top" wrapText="1"/>
    </xf>
    <xf numFmtId="49" fontId="83" fillId="3" borderId="44" xfId="0" applyNumberFormat="1" applyFont="1" applyFill="1" applyBorder="1" applyAlignment="1">
      <alignment horizontal="left" vertical="top" wrapText="1"/>
    </xf>
    <xf numFmtId="49" fontId="54" fillId="3" borderId="45" xfId="0" applyNumberFormat="1" applyFont="1" applyFill="1" applyBorder="1" applyAlignment="1">
      <alignment horizontal="left" vertical="top" wrapText="1"/>
    </xf>
    <xf numFmtId="49" fontId="84" fillId="3" borderId="0" xfId="0" applyNumberFormat="1" applyFont="1" applyFill="1" applyAlignment="1">
      <alignment horizontal="left" vertical="top"/>
    </xf>
    <xf numFmtId="0" fontId="79" fillId="5" borderId="26" xfId="0" applyFont="1" applyFill="1" applyBorder="1" applyAlignment="1">
      <alignment horizontal="center" vertical="top"/>
    </xf>
    <xf numFmtId="0" fontId="79" fillId="5" borderId="0" xfId="0" applyFont="1" applyFill="1" applyAlignment="1">
      <alignment horizontal="center" vertical="top"/>
    </xf>
    <xf numFmtId="0" fontId="79" fillId="5" borderId="27" xfId="0" applyFont="1" applyFill="1" applyBorder="1" applyAlignment="1">
      <alignment horizontal="center" vertical="top"/>
    </xf>
    <xf numFmtId="49" fontId="81" fillId="5" borderId="0" xfId="0" applyNumberFormat="1" applyFont="1" applyFill="1" applyAlignment="1">
      <alignment horizontal="left" vertical="center" wrapText="1"/>
    </xf>
    <xf numFmtId="49" fontId="81" fillId="5" borderId="27" xfId="0" applyNumberFormat="1" applyFont="1" applyFill="1" applyBorder="1" applyAlignment="1">
      <alignment horizontal="left" vertical="center" wrapText="1"/>
    </xf>
    <xf numFmtId="49" fontId="83" fillId="5" borderId="44" xfId="0" applyNumberFormat="1" applyFont="1" applyFill="1" applyBorder="1" applyAlignment="1">
      <alignment horizontal="left" vertical="top" wrapText="1"/>
    </xf>
    <xf numFmtId="49" fontId="83" fillId="5" borderId="45" xfId="0" applyNumberFormat="1" applyFont="1" applyFill="1" applyBorder="1" applyAlignment="1">
      <alignment horizontal="left" vertical="top" wrapText="1"/>
    </xf>
    <xf numFmtId="167" fontId="35" fillId="6" borderId="2" xfId="0" applyNumberFormat="1" applyFont="1" applyFill="1" applyBorder="1" applyAlignment="1" applyProtection="1">
      <alignment horizontal="right" vertical="center"/>
      <protection locked="0"/>
    </xf>
    <xf numFmtId="0" fontId="29" fillId="6" borderId="0" xfId="0" applyFont="1" applyFill="1" applyAlignment="1">
      <alignment horizontal="center" vertical="center" wrapText="1"/>
    </xf>
    <xf numFmtId="0" fontId="31" fillId="4" borderId="0" xfId="0" applyFont="1" applyFill="1" applyAlignment="1">
      <alignment horizontal="center" vertical="center"/>
    </xf>
    <xf numFmtId="0" fontId="88" fillId="10" borderId="0" xfId="0" applyFont="1" applyFill="1" applyAlignment="1">
      <alignment horizontal="center" vertical="center" wrapText="1"/>
    </xf>
    <xf numFmtId="0" fontId="93" fillId="0" borderId="0" xfId="0" applyFont="1" applyAlignment="1">
      <alignment horizontal="center"/>
    </xf>
    <xf numFmtId="0" fontId="27" fillId="3" borderId="41" xfId="0" applyFont="1" applyFill="1" applyBorder="1" applyAlignment="1">
      <alignment horizontal="left" vertical="center"/>
    </xf>
    <xf numFmtId="49" fontId="97" fillId="3" borderId="24" xfId="4" applyNumberFormat="1" applyFont="1" applyFill="1" applyBorder="1" applyAlignment="1" applyProtection="1">
      <alignment horizontal="center" vertical="top" wrapText="1"/>
      <protection locked="0"/>
    </xf>
    <xf numFmtId="49" fontId="97" fillId="3" borderId="25" xfId="4" applyNumberFormat="1" applyFont="1" applyFill="1" applyBorder="1" applyAlignment="1" applyProtection="1">
      <alignment horizontal="center" vertical="top" wrapText="1"/>
      <protection locked="0"/>
    </xf>
    <xf numFmtId="0" fontId="78" fillId="11" borderId="0" xfId="0" applyFont="1" applyFill="1" applyAlignment="1">
      <alignment horizontal="left" vertical="top" wrapText="1"/>
    </xf>
    <xf numFmtId="0" fontId="81" fillId="3" borderId="21" xfId="0" applyFont="1" applyFill="1" applyBorder="1" applyAlignment="1">
      <alignment horizontal="center" vertical="center" wrapText="1"/>
    </xf>
    <xf numFmtId="0" fontId="81" fillId="3" borderId="22" xfId="0" applyFont="1" applyFill="1" applyBorder="1" applyAlignment="1">
      <alignment horizontal="center" vertical="center" wrapText="1"/>
    </xf>
    <xf numFmtId="3" fontId="77" fillId="3" borderId="20" xfId="0" applyNumberFormat="1" applyFont="1" applyFill="1" applyBorder="1" applyAlignment="1">
      <alignment horizontal="left" vertical="top" indent="2"/>
    </xf>
    <xf numFmtId="3" fontId="77" fillId="3" borderId="21" xfId="0" applyNumberFormat="1" applyFont="1" applyFill="1" applyBorder="1" applyAlignment="1">
      <alignment horizontal="left" vertical="top" indent="2"/>
    </xf>
    <xf numFmtId="0" fontId="68" fillId="3" borderId="18" xfId="0" applyFont="1" applyFill="1" applyBorder="1" applyAlignment="1">
      <alignment horizontal="center"/>
    </xf>
    <xf numFmtId="0" fontId="68" fillId="3" borderId="0" xfId="0" applyFont="1" applyFill="1" applyAlignment="1">
      <alignment horizontal="center"/>
    </xf>
    <xf numFmtId="0" fontId="68"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9">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rgb="FFCE9250"/>
      </font>
    </dxf>
    <dxf>
      <font>
        <color rgb="FFCE925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266700</xdr:colOff>
      <xdr:row>4</xdr:row>
      <xdr:rowOff>165100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787400</xdr:colOff>
      <xdr:row>0</xdr:row>
      <xdr:rowOff>25400</xdr:rowOff>
    </xdr:from>
    <xdr:to>
      <xdr:col>12</xdr:col>
      <xdr:colOff>698500</xdr:colOff>
      <xdr:row>8</xdr:row>
      <xdr:rowOff>241142</xdr:rowOff>
    </xdr:to>
    <xdr:pic>
      <xdr:nvPicPr>
        <xdr:cNvPr id="7" name="Grafik 6">
          <a:extLst>
            <a:ext uri="{FF2B5EF4-FFF2-40B4-BE49-F238E27FC236}">
              <a16:creationId xmlns:a16="http://schemas.microsoft.com/office/drawing/2014/main" id="{1589D319-79CD-AC4A-A025-4B101D397EF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643" t="3524" r="22500" b="3252"/>
        <a:stretch/>
      </xdr:blipFill>
      <xdr:spPr>
        <a:xfrm>
          <a:off x="8521700" y="25400"/>
          <a:ext cx="1130300" cy="2400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82804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DonerKebap"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X2309"/>
  <sheetViews>
    <sheetView showGridLines="0" tabSelected="1" zoomScaleNormal="100" workbookViewId="0">
      <selection activeCell="M10" sqref="M10"/>
    </sheetView>
  </sheetViews>
  <sheetFormatPr baseColWidth="10" defaultColWidth="10.83203125" defaultRowHeight="19" x14ac:dyDescent="0.25"/>
  <cols>
    <col min="2" max="2" width="4.1640625" style="85" customWidth="1"/>
    <col min="3" max="3" width="5.6640625" customWidth="1"/>
    <col min="4" max="4" width="4.33203125" style="68" customWidth="1"/>
    <col min="5" max="5" width="17.33203125" style="68" customWidth="1"/>
    <col min="6" max="6" width="16.6640625" style="68" customWidth="1"/>
    <col min="7" max="7" width="2.33203125" style="68" bestFit="1" customWidth="1"/>
    <col min="8" max="8" width="15" style="68" customWidth="1"/>
    <col min="9" max="9" width="21.6640625" style="68" customWidth="1"/>
    <col min="10" max="10" width="3.5" style="78" bestFit="1" customWidth="1"/>
    <col min="11" max="11" width="12.5" style="79" customWidth="1"/>
    <col min="12" max="12" width="3.5" style="79" bestFit="1"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3" bestFit="1" customWidth="1"/>
    <col min="20" max="20" width="13.33203125" style="83" customWidth="1"/>
    <col min="21" max="21" width="15" style="83" customWidth="1"/>
    <col min="22" max="22" width="30.6640625" customWidth="1"/>
    <col min="23" max="23" width="24.83203125" bestFit="1" customWidth="1"/>
  </cols>
  <sheetData>
    <row r="1" spans="2:23" ht="24" x14ac:dyDescent="0.2">
      <c r="J1" s="342"/>
      <c r="K1" s="342"/>
      <c r="L1" s="342"/>
      <c r="M1" s="342"/>
      <c r="N1" s="69"/>
      <c r="Q1" t="s">
        <v>178</v>
      </c>
    </row>
    <row r="2" spans="2:23" ht="24" x14ac:dyDescent="0.2">
      <c r="J2" s="180"/>
      <c r="K2" s="180"/>
      <c r="L2" s="180"/>
      <c r="M2" s="180"/>
      <c r="N2" s="69"/>
    </row>
    <row r="3" spans="2:23" ht="24" x14ac:dyDescent="0.2">
      <c r="J3" s="180"/>
      <c r="K3" s="180"/>
      <c r="L3" s="180"/>
      <c r="M3" s="180"/>
      <c r="N3" s="69"/>
    </row>
    <row r="4" spans="2:23" ht="24" x14ac:dyDescent="0.2">
      <c r="J4" s="180"/>
      <c r="K4" s="180"/>
      <c r="L4" s="180"/>
      <c r="M4" s="180"/>
      <c r="N4" s="69"/>
    </row>
    <row r="5" spans="2:23" ht="20" customHeight="1" x14ac:dyDescent="0.2">
      <c r="J5" s="180"/>
      <c r="K5" s="180"/>
      <c r="L5" s="180"/>
      <c r="M5" s="180"/>
      <c r="N5" s="69"/>
      <c r="O5" s="412" t="s">
        <v>3119</v>
      </c>
      <c r="P5" s="412"/>
      <c r="Q5" s="412"/>
      <c r="R5" s="412"/>
    </row>
    <row r="6" spans="2:23" ht="32" hidden="1" customHeight="1" thickBot="1" x14ac:dyDescent="0.4">
      <c r="B6" s="351" t="s">
        <v>3087</v>
      </c>
      <c r="C6" s="351"/>
      <c r="D6" s="351"/>
      <c r="E6" s="351"/>
      <c r="F6" s="282" t="s">
        <v>64</v>
      </c>
      <c r="G6" s="358" t="s">
        <v>3015</v>
      </c>
      <c r="H6" s="358"/>
      <c r="I6" s="358"/>
      <c r="J6" s="359" t="s">
        <v>3102</v>
      </c>
      <c r="K6" s="359"/>
      <c r="L6" s="359"/>
      <c r="M6" s="359"/>
      <c r="N6" s="359"/>
      <c r="O6" s="412"/>
      <c r="P6" s="412"/>
      <c r="Q6" s="412"/>
      <c r="R6" s="412"/>
    </row>
    <row r="7" spans="2:23" ht="31" customHeight="1" thickBot="1" x14ac:dyDescent="0.4">
      <c r="B7" s="351" t="s">
        <v>3213</v>
      </c>
      <c r="C7" s="351"/>
      <c r="D7" s="351"/>
      <c r="E7" s="351"/>
      <c r="F7" s="351"/>
      <c r="G7" s="351"/>
      <c r="H7" s="351"/>
      <c r="I7" s="351"/>
      <c r="J7" s="351"/>
      <c r="K7" s="351"/>
      <c r="L7" s="351"/>
      <c r="M7" s="351"/>
      <c r="N7" s="351"/>
      <c r="O7" s="413"/>
      <c r="P7" s="413"/>
      <c r="Q7" s="413"/>
      <c r="R7" s="413"/>
    </row>
    <row r="8" spans="2:23" ht="25" customHeight="1" thickBot="1" x14ac:dyDescent="0.5">
      <c r="B8" s="403" t="s">
        <v>3221</v>
      </c>
      <c r="C8" s="404"/>
      <c r="D8" s="404"/>
      <c r="E8" s="404"/>
      <c r="F8" s="404"/>
      <c r="G8" s="404"/>
      <c r="H8" s="404"/>
      <c r="I8" s="404"/>
      <c r="J8" s="328"/>
      <c r="K8" s="328"/>
      <c r="L8" s="329"/>
      <c r="M8" s="329"/>
      <c r="N8" s="330"/>
      <c r="O8" s="410" t="s">
        <v>3134</v>
      </c>
      <c r="P8" s="411"/>
      <c r="Q8" s="411"/>
      <c r="R8" s="411"/>
      <c r="V8" s="83"/>
    </row>
    <row r="9" spans="2:23" s="7" customFormat="1" ht="25" customHeight="1" thickBot="1" x14ac:dyDescent="0.3">
      <c r="B9" s="343" t="s">
        <v>3126</v>
      </c>
      <c r="C9" s="343"/>
      <c r="D9" s="343"/>
      <c r="E9" s="343"/>
      <c r="F9" s="343"/>
      <c r="G9" s="343"/>
      <c r="H9" s="343"/>
      <c r="I9" s="343"/>
      <c r="J9" s="343"/>
      <c r="K9" s="343"/>
      <c r="L9" s="343"/>
      <c r="M9" s="343"/>
      <c r="N9" s="343"/>
      <c r="O9" s="382" t="s">
        <v>3144</v>
      </c>
      <c r="P9" s="382"/>
      <c r="Q9" s="382" t="s">
        <v>3038</v>
      </c>
      <c r="R9" s="382"/>
      <c r="S9" s="170"/>
      <c r="T9" s="170"/>
      <c r="U9" s="170"/>
    </row>
    <row r="10" spans="2:23" s="70" customFormat="1" ht="25" customHeight="1" thickBot="1" x14ac:dyDescent="0.3">
      <c r="B10" s="344" t="s">
        <v>3179</v>
      </c>
      <c r="C10" s="344"/>
      <c r="D10" s="344"/>
      <c r="E10" s="344"/>
      <c r="F10" s="344"/>
      <c r="G10" s="344"/>
      <c r="H10" s="344"/>
      <c r="I10" s="344"/>
      <c r="J10" s="280"/>
      <c r="K10" s="90"/>
      <c r="L10" s="90"/>
      <c r="M10" s="284">
        <v>10</v>
      </c>
      <c r="N10" s="270" t="s">
        <v>0</v>
      </c>
      <c r="O10" s="271">
        <f>IF(MeatType="Beef",5,IF(MeatType="Chicken",2,IF(MeatType="Turkey",3,IF(MeatType="Pork",1.5,""))))</f>
        <v>2</v>
      </c>
      <c r="P10" s="272" t="str">
        <f>IF(O10&lt;&gt;"","EUR","")</f>
        <v>EUR</v>
      </c>
      <c r="Q10" s="273">
        <f>IF(O10&lt;&gt;"",ROUND(O10*M10,2),"")</f>
        <v>20</v>
      </c>
      <c r="R10" s="274" t="str">
        <f>IF(Q10&lt;&gt;"","EUR","")</f>
        <v>EUR</v>
      </c>
      <c r="S10" s="295"/>
      <c r="T10" s="170"/>
      <c r="U10" s="170"/>
      <c r="V10" s="7"/>
      <c r="W10" s="7"/>
    </row>
    <row r="11" spans="2:23" s="7" customFormat="1" ht="21" x14ac:dyDescent="0.25">
      <c r="B11" s="352" t="s">
        <v>1492</v>
      </c>
      <c r="C11" s="352"/>
      <c r="D11" s="352"/>
      <c r="E11" s="352"/>
      <c r="F11" s="352"/>
      <c r="G11" s="352"/>
      <c r="H11" s="352"/>
      <c r="I11" s="362" t="s">
        <v>3211</v>
      </c>
      <c r="J11" s="362"/>
      <c r="K11" s="362"/>
      <c r="L11" s="71" t="s">
        <v>1490</v>
      </c>
      <c r="M11" s="72">
        <v>0.35</v>
      </c>
      <c r="N11" s="269" t="s">
        <v>1493</v>
      </c>
      <c r="O11" s="215">
        <v>1</v>
      </c>
      <c r="P11" s="9"/>
      <c r="Q11" s="10"/>
      <c r="R11" s="11"/>
      <c r="S11" s="170"/>
      <c r="T11" s="170"/>
      <c r="U11" s="170"/>
    </row>
    <row r="12" spans="2:23" s="7" customFormat="1" ht="21" customHeight="1" thickBot="1" x14ac:dyDescent="0.3">
      <c r="B12" s="353" t="s">
        <v>3147</v>
      </c>
      <c r="C12" s="353"/>
      <c r="D12" s="353"/>
      <c r="E12" s="353"/>
      <c r="F12" s="353"/>
      <c r="G12" s="353"/>
      <c r="H12" s="353"/>
      <c r="I12" s="357"/>
      <c r="J12" s="357"/>
      <c r="K12" s="357"/>
      <c r="L12" s="73" t="s">
        <v>1490</v>
      </c>
      <c r="M12" s="74">
        <v>1.4999999999999999E-2</v>
      </c>
      <c r="N12" s="268" t="s">
        <v>1493</v>
      </c>
      <c r="O12" s="215"/>
      <c r="P12" s="9"/>
      <c r="Q12" s="10"/>
      <c r="R12" s="11"/>
      <c r="S12" s="380" t="s">
        <v>3131</v>
      </c>
      <c r="T12" s="380"/>
      <c r="U12" s="170"/>
    </row>
    <row r="13" spans="2:23" s="7" customFormat="1" ht="21" x14ac:dyDescent="0.25">
      <c r="B13" s="345" t="str">
        <f>"Water / Flaked Ice"</f>
        <v>Water / Flaked Ice</v>
      </c>
      <c r="C13" s="345"/>
      <c r="D13" s="345"/>
      <c r="E13" s="345"/>
      <c r="F13" s="345"/>
      <c r="G13" s="345"/>
      <c r="H13" s="345"/>
      <c r="I13" s="179"/>
      <c r="J13" s="91"/>
      <c r="K13" s="92">
        <f>Water2/Meat2</f>
        <v>0.31429999999999997</v>
      </c>
      <c r="L13" s="92"/>
      <c r="M13" s="93">
        <f>Meat2*YieldIncrease-SUM(M16:M20)</f>
        <v>3.1429999999999998</v>
      </c>
      <c r="N13" s="179" t="str">
        <f>IF(M13&lt;&gt;"","kg","")</f>
        <v>kg</v>
      </c>
      <c r="O13" s="214">
        <v>0.01</v>
      </c>
      <c r="P13" s="14" t="str">
        <f>IF(O13&lt;&gt;"","EUR","")</f>
        <v>EUR</v>
      </c>
      <c r="Q13" s="12">
        <f>IF(O13&lt;&gt;"",ROUND(O13*M13,2),"")</f>
        <v>0.03</v>
      </c>
      <c r="R13" s="13" t="str">
        <f>IF(Q13&lt;&gt;"","EUR","")</f>
        <v>EUR</v>
      </c>
      <c r="S13" s="380"/>
      <c r="T13" s="380"/>
      <c r="U13" s="170"/>
    </row>
    <row r="14" spans="2:23" s="70" customFormat="1" ht="25" customHeight="1" x14ac:dyDescent="0.25">
      <c r="B14" s="346" t="s">
        <v>85</v>
      </c>
      <c r="C14" s="346"/>
      <c r="D14" s="346"/>
      <c r="E14" s="346"/>
      <c r="F14" s="346"/>
      <c r="G14" s="346"/>
      <c r="H14" s="346"/>
      <c r="I14" s="346"/>
      <c r="J14" s="281"/>
      <c r="K14" s="94">
        <f>MeatAndWater2/Meat2</f>
        <v>1.3143</v>
      </c>
      <c r="L14" s="94"/>
      <c r="M14" s="95">
        <f>SUM(Meat2,Water2)</f>
        <v>13.143000000000001</v>
      </c>
      <c r="N14" s="281" t="s">
        <v>0</v>
      </c>
      <c r="O14" s="213" t="str">
        <f>"ø "&amp;ROUND(Q14/SUM(Meat2,M13),3)</f>
        <v>ø 1,524</v>
      </c>
      <c r="P14" s="75" t="str">
        <f>P16</f>
        <v>EUR</v>
      </c>
      <c r="Q14" s="76">
        <f>SUM(Q10:Q13)</f>
        <v>20.03</v>
      </c>
      <c r="R14" s="75" t="str">
        <f>R16</f>
        <v>EUR</v>
      </c>
      <c r="S14" s="380"/>
      <c r="T14" s="380"/>
      <c r="U14" s="170"/>
      <c r="V14" s="7"/>
      <c r="W14" s="7"/>
    </row>
    <row r="15" spans="2:23" s="77" customFormat="1" ht="25" customHeight="1" x14ac:dyDescent="0.25">
      <c r="B15" s="355" t="s">
        <v>34</v>
      </c>
      <c r="C15" s="355"/>
      <c r="D15" s="96" t="s">
        <v>43</v>
      </c>
      <c r="E15" s="386" t="s">
        <v>3168</v>
      </c>
      <c r="F15" s="387"/>
      <c r="G15" s="387"/>
      <c r="H15" s="387"/>
      <c r="I15" s="387"/>
      <c r="J15" s="278"/>
      <c r="K15" s="355" t="s">
        <v>86</v>
      </c>
      <c r="L15" s="355"/>
      <c r="M15" s="355"/>
      <c r="N15" s="355"/>
      <c r="O15" s="384" t="s">
        <v>3143</v>
      </c>
      <c r="P15" s="384"/>
      <c r="Q15" s="384" t="s">
        <v>3038</v>
      </c>
      <c r="R15" s="384"/>
      <c r="S15" s="379" t="s">
        <v>1462</v>
      </c>
      <c r="T15" s="379"/>
      <c r="U15" s="170"/>
      <c r="V15" s="7"/>
    </row>
    <row r="16" spans="2:23" ht="21" customHeight="1" thickBot="1" x14ac:dyDescent="0.3">
      <c r="B16" s="349">
        <v>11016</v>
      </c>
      <c r="C16" s="349"/>
      <c r="D16" s="97" t="str">
        <f>IF(ISNA(VLOOKUP(B16,AllData,2,0)),"",HYPERLINK(VLOOKUP(B16,AllData,7,0),"📌"))</f>
        <v>📌</v>
      </c>
      <c r="E16" s="356" t="str">
        <f>IF(ISNA(VLOOKUP(B16,AllData,2)),"",VLOOKUP(B16,AllData,2))</f>
        <v>AGAGEL® 400</v>
      </c>
      <c r="F16" s="356"/>
      <c r="G16" s="356"/>
      <c r="H16" s="356"/>
      <c r="I16" s="385"/>
      <c r="J16" s="385"/>
      <c r="K16" s="99">
        <f>M16/MeatAndWater2</f>
        <v>2.2597580461081943E-2</v>
      </c>
      <c r="L16" s="99"/>
      <c r="M16" s="100">
        <f>IF(TumbledOrIuT="Tumbled",IF(INDEX(Tumbled[#All],MATCH(B16,Tumbled[[#All],[Zugamemengen/Yield Increase]],0),MATCH(YieldIncrease,Functions!AL3:BC3,0))&lt;&gt;"",(Meat2+Meat2*YieldIncrease)*(INDEX(Tumbled[#All],MATCH(B16,Tumbled[[#All],[Zugamemengen/Yield Increase]],0),MATCH(YieldIncrease,Functions!AL3:BC3,0))),(Meat2+Meat2*YieldIncrease)*INDEX(Tumbled[#All],MATCH(B16,Tumbled[[#All],[Zugamemengen/Yield Increase]],0),3)),IF(AND(TumbledOrIuT="Injected &amp; Tumbled",WholeOrRestructured="Whole Muscle"),IF(INDEX(WholeMuscleIuT[#All],MATCH(B16,WholeMuscleIuT[[#All],[Zugamemengen/Yield Increase]],0),MATCH(YieldIncrease,Functions!BE3:BQ3,0))&lt;&gt;"",(Meat2+Meat2*YieldIncrease)*(INDEX(WholeMuscleIuT[#All],MATCH(B16,WholeMuscleIuT[[#All],[Zugamemengen/Yield Increase]],0),MATCH(YieldIncrease,Functions!BE3:BQ3,0))),(Meat2+Meat2*YieldIncrease)*INDEX(WholeMuscleIuT[#All],MATCH(B16,WholeMuscleIuT[[#All],[Zugamemengen/Yield Increase]],0),3)),IF(AND(TumbledOrIuT="Injected &amp; Tumbled",WholeOrRestructured="Restructured"),IF(INDEX(RestructuredIuT[#All],MATCH(B16,RestructuredIuT[[#All],[Zugamemengen/Yield Increase]],0),MATCH(YieldIncrease,Functions!BS3:CQ3,0))&lt;&gt;"",(Meat2+Meat2*YieldIncrease)*(INDEX(RestructuredIuT[#All],MATCH(B16,WholeMuscleIuT[[#All],[Zugamemengen/Yield Increase]],0),MATCH(YieldIncrease,Functions!BS3:CQ3,0))),(Meat2+Meat2*YieldIncrease)*INDEX(RestructuredIuT[#All],MATCH(B16,RestructuredIuT[[#All],[Zugamemengen/Yield Increase]],0),3)),"")))</f>
        <v>0.29699999999999999</v>
      </c>
      <c r="N16" s="101" t="str">
        <f t="shared" ref="N16:N22" si="0">IF(M16&lt;&gt;"","kg","")</f>
        <v>kg</v>
      </c>
      <c r="O16" s="212">
        <f t="shared" ref="O16:O20" si="1">IF(ISNA(VLOOKUP(B16,AllData,2,0)),"",VLOOKUP(B16,AllData,4,0))</f>
        <v>9.4</v>
      </c>
      <c r="P16" s="9" t="str">
        <f t="shared" ref="P16:P20" si="2">IF(O16&lt;&gt;"","EUR","")</f>
        <v>EUR</v>
      </c>
      <c r="Q16" s="10">
        <f t="shared" ref="Q16:Q20" si="3">IF(O16&lt;&gt;"",ROUND(O16*M16,2),"")</f>
        <v>2.79</v>
      </c>
      <c r="R16" s="11" t="str">
        <f>IF(Q16&lt;&gt;"","EUR","")</f>
        <v>EUR</v>
      </c>
      <c r="T16" s="296">
        <f>M16*VLOOKUP(B16,AllData,3)</f>
        <v>8.7941699999999984E-2</v>
      </c>
      <c r="U16" s="83" t="s">
        <v>0</v>
      </c>
    </row>
    <row r="17" spans="2:22" ht="21" customHeight="1" x14ac:dyDescent="0.25">
      <c r="B17" s="349"/>
      <c r="C17" s="349"/>
      <c r="D17" s="97" t="str">
        <f t="shared" ref="D17" si="4">IF(ISNA(VLOOKUP(B17,AllData,2,0)),"",HYPERLINK(VLOOKUP(B17,AllData,7,0),"📌"))</f>
        <v/>
      </c>
      <c r="E17" s="356" t="s">
        <v>9</v>
      </c>
      <c r="F17" s="356"/>
      <c r="G17" s="356"/>
      <c r="H17" s="356"/>
      <c r="I17" s="385"/>
      <c r="J17" s="385"/>
      <c r="K17" s="99">
        <f>M17/MeatAndWater2</f>
        <v>4.5651677699155438E-3</v>
      </c>
      <c r="L17" s="99"/>
      <c r="M17" s="100">
        <f>ROUND(SUM(Meat2,Meat2*YieldIncrease,OptionalIngredients)*SaltContent-SaltSum,2)</f>
        <v>0.06</v>
      </c>
      <c r="N17" s="101" t="str">
        <f>IF(M17&lt;&gt;"","kg","")</f>
        <v>kg</v>
      </c>
      <c r="O17" s="271">
        <v>7.0000000000000007E-2</v>
      </c>
      <c r="P17" s="9" t="str">
        <f t="shared" si="2"/>
        <v>EUR</v>
      </c>
      <c r="Q17" s="10">
        <f t="shared" si="3"/>
        <v>0</v>
      </c>
      <c r="R17" s="11" t="str">
        <f t="shared" ref="R17:R22" si="5">IF(Q17&lt;&gt;"","EUR","")</f>
        <v>EUR</v>
      </c>
      <c r="T17" s="296"/>
    </row>
    <row r="18" spans="2:22" ht="21" x14ac:dyDescent="0.25">
      <c r="B18" s="402">
        <f>IF(G6="Tumbled",11055,IF(G6="Injected &amp; Tumbled",11069,""))</f>
        <v>11069</v>
      </c>
      <c r="C18" s="402"/>
      <c r="D18" s="255" t="str">
        <f t="shared" ref="D18:D20" si="6">IF(ISNA(VLOOKUP(B18,AllData,2,0)),"",HYPERLINK(VLOOKUP(B18,AllData,7,0),"📌"))</f>
        <v>📌</v>
      </c>
      <c r="E18" s="381" t="str">
        <f>IF(ISNA(VLOOKUP(B18,AllData,2)),"",VLOOKUP(B18,AllData,2))</f>
        <v>FibreMaxx WF 90</v>
      </c>
      <c r="F18" s="381"/>
      <c r="G18" s="381"/>
      <c r="H18" s="381"/>
      <c r="I18" s="283" t="s">
        <v>3163</v>
      </c>
      <c r="J18" s="265" t="s">
        <v>1490</v>
      </c>
      <c r="K18" s="256" t="s">
        <v>3135</v>
      </c>
      <c r="L18" s="266" t="s">
        <v>1493</v>
      </c>
      <c r="M18" s="108">
        <f>IF($G$6="Injected &amp; Tumbled",(Meat2*YieldIncrease*(IF(K18="low",0.5%,IF(K18="medium",0.75%,IF(K18="high",1%))))),IF($G$6="Tumbled",((Meat2+Meat2*YieldIncrease)*IF(K18="low",0.5%,IF(K18="medium",1%,IF(K18="high",1.5%,0))))))</f>
        <v>0</v>
      </c>
      <c r="N18" s="257" t="str">
        <f>IF(M18&lt;&gt;"","kg","")</f>
        <v>kg</v>
      </c>
      <c r="O18" s="258">
        <f t="shared" si="1"/>
        <v>3.05</v>
      </c>
      <c r="P18" s="259" t="str">
        <f t="shared" si="2"/>
        <v>EUR</v>
      </c>
      <c r="Q18" s="260">
        <f t="shared" si="3"/>
        <v>0</v>
      </c>
      <c r="R18" s="261" t="str">
        <f t="shared" si="5"/>
        <v>EUR</v>
      </c>
      <c r="T18" s="296">
        <f>M18*VLOOKUP(B18,AllData,3)</f>
        <v>0</v>
      </c>
      <c r="U18" s="83" t="s">
        <v>0</v>
      </c>
    </row>
    <row r="19" spans="2:22" ht="21" x14ac:dyDescent="0.25">
      <c r="B19" s="349">
        <v>51008</v>
      </c>
      <c r="C19" s="349"/>
      <c r="D19" s="97" t="str">
        <f t="shared" ref="D19" si="7">IF(ISNA(VLOOKUP(B19,AllData,2,0)),"",HYPERLINK(VLOOKUP(B19,AllData,7,0),"📌"))</f>
        <v>📌</v>
      </c>
      <c r="E19" s="356" t="str">
        <f>IF(ISNA(VLOOKUP(B19,AllData,2)),"",VLOOKUP(B19,AllData,2))</f>
        <v>BouillonMaxx Chicken [MSG-free]</v>
      </c>
      <c r="F19" s="356"/>
      <c r="G19" s="356"/>
      <c r="H19" s="356"/>
      <c r="I19" s="98" t="s">
        <v>3163</v>
      </c>
      <c r="J19" s="264" t="s">
        <v>1490</v>
      </c>
      <c r="K19" s="206" t="s">
        <v>3135</v>
      </c>
      <c r="L19" s="267" t="s">
        <v>1493</v>
      </c>
      <c r="M19" s="100">
        <f>IF(G6="Injected &amp; Tumbled",(Meat2*YieldIncrease*(IF(K19="mild",2%,IF(K19="normal",3.5%,IF(K19="strong",5%,0))))),IF($G$6="Tumbled",((Meat2+Meat2*YieldIncrease)*IF(K19="mild",0.5%,IF(K19="normal",0.75%,IF(K19="strong",1%,0))))))</f>
        <v>0</v>
      </c>
      <c r="N19" s="101" t="str">
        <f>IF(M19&lt;&gt;"","kg","")</f>
        <v>kg</v>
      </c>
      <c r="O19" s="212">
        <f t="shared" ref="O19" si="8">IF(ISNA(VLOOKUP(B19,AllData,2,0)),"",VLOOKUP(B19,AllData,4,0))</f>
        <v>8.9</v>
      </c>
      <c r="P19" s="9" t="str">
        <f t="shared" ref="P19" si="9">IF(O19&lt;&gt;"","EUR","")</f>
        <v>EUR</v>
      </c>
      <c r="Q19" s="10">
        <f t="shared" ref="Q19" si="10">IF(O19&lt;&gt;"",ROUND(O19*M19,2),"")</f>
        <v>0</v>
      </c>
      <c r="R19" s="11" t="str">
        <f t="shared" ref="R19" si="11">IF(Q19&lt;&gt;"","EUR","")</f>
        <v>EUR</v>
      </c>
      <c r="T19" s="296">
        <f>M19*VLOOKUP(B19,AllData,3)</f>
        <v>0</v>
      </c>
      <c r="U19" s="83" t="s">
        <v>0</v>
      </c>
    </row>
    <row r="20" spans="2:22" ht="21" x14ac:dyDescent="0.25">
      <c r="B20" s="372">
        <v>11146</v>
      </c>
      <c r="C20" s="372"/>
      <c r="D20" s="225" t="str">
        <f t="shared" si="6"/>
        <v>📌</v>
      </c>
      <c r="E20" s="373" t="str">
        <f t="shared" ref="E20" si="12">IF(ISNA(VLOOKUP(B20,AllData,2)),"",VLOOKUP(B20,AllData,2))</f>
        <v>RoMaxx MB liquid</v>
      </c>
      <c r="F20" s="373"/>
      <c r="G20" s="373"/>
      <c r="H20" s="373"/>
      <c r="I20" s="226" t="s">
        <v>3164</v>
      </c>
      <c r="J20" s="285" t="s">
        <v>1490</v>
      </c>
      <c r="K20" s="286" t="s">
        <v>3133</v>
      </c>
      <c r="L20" s="287" t="s">
        <v>1493</v>
      </c>
      <c r="M20" s="227">
        <f>IF(K20="use",ROUND(0.2%*(Meat2+Meat2*YieldIncrease),2),0)</f>
        <v>0</v>
      </c>
      <c r="N20" s="251" t="str">
        <f t="shared" ref="N20" si="13">IF(M20&lt;&gt;"","kg","")</f>
        <v>kg</v>
      </c>
      <c r="O20" s="228">
        <f t="shared" si="1"/>
        <v>9.9</v>
      </c>
      <c r="P20" s="229" t="str">
        <f t="shared" si="2"/>
        <v>EUR</v>
      </c>
      <c r="Q20" s="230">
        <f t="shared" si="3"/>
        <v>0</v>
      </c>
      <c r="R20" s="231" t="str">
        <f t="shared" si="5"/>
        <v>EUR</v>
      </c>
      <c r="T20" s="296">
        <f>M20*VLOOKUP(B20,AllData,3)</f>
        <v>0</v>
      </c>
      <c r="U20" s="83" t="s">
        <v>0</v>
      </c>
    </row>
    <row r="21" spans="2:22" s="77" customFormat="1" ht="25" customHeight="1" x14ac:dyDescent="0.25">
      <c r="B21" s="166"/>
      <c r="C21" s="166"/>
      <c r="D21" s="102"/>
      <c r="E21" s="354" t="s">
        <v>3167</v>
      </c>
      <c r="F21" s="354"/>
      <c r="G21" s="354"/>
      <c r="H21" s="354"/>
      <c r="I21" s="354"/>
      <c r="J21" s="262"/>
      <c r="K21" s="103" t="s">
        <v>1494</v>
      </c>
      <c r="L21" s="263"/>
      <c r="M21" s="103">
        <f>SUM(MeatAndWater2,M16:M20)</f>
        <v>13.500000000000002</v>
      </c>
      <c r="N21" s="104" t="s">
        <v>0</v>
      </c>
      <c r="O21" s="383"/>
      <c r="P21" s="383"/>
      <c r="Q21" s="383"/>
      <c r="R21" s="383"/>
      <c r="S21" s="297"/>
      <c r="T21" s="296"/>
      <c r="U21" s="83"/>
      <c r="V21" s="7"/>
    </row>
    <row r="22" spans="2:22" ht="21" customHeight="1" x14ac:dyDescent="0.25">
      <c r="B22" s="350">
        <v>52051</v>
      </c>
      <c r="C22" s="350"/>
      <c r="D22" s="97" t="str">
        <f t="shared" ref="D22" si="14">IF(ISNA(VLOOKUP(B22,AllData,2,0)),"",HYPERLINK(VLOOKUP(B22,AllData,7,0),"📌"))</f>
        <v>📌</v>
      </c>
      <c r="E22" s="397" t="str">
        <f t="shared" ref="E22" si="15">IF(ISNA(VLOOKUP(B22,AllData,2)),"",VLOOKUP(B22,AllData,2))</f>
        <v>Kebap Seasoning</v>
      </c>
      <c r="F22" s="397"/>
      <c r="G22" s="397"/>
      <c r="H22" s="397"/>
      <c r="I22" s="279"/>
      <c r="J22" s="264" t="s">
        <v>1490</v>
      </c>
      <c r="K22" s="286" t="s">
        <v>3132</v>
      </c>
      <c r="L22" s="267" t="s">
        <v>1493</v>
      </c>
      <c r="M22" s="105">
        <f>IF(K22="use",ROUND(1%*(Meat2+Meat2*YieldIncrease),2),0)</f>
        <v>0.14000000000000001</v>
      </c>
      <c r="N22" s="106" t="str">
        <f t="shared" si="0"/>
        <v>kg</v>
      </c>
      <c r="O22" s="212">
        <f t="shared" ref="O22" si="16">IF(ISNA(VLOOKUP(B22,AllData,2,0)),"",VLOOKUP(B22,AllData,4,0))</f>
        <v>7.4</v>
      </c>
      <c r="P22" s="9" t="str">
        <f>IF(O22&lt;&gt;"","EUR","")</f>
        <v>EUR</v>
      </c>
      <c r="Q22" s="10">
        <f t="shared" ref="Q22" si="17">IF(O22&lt;&gt;"",ROUND(O22*M22,2),"")</f>
        <v>1.04</v>
      </c>
      <c r="R22" s="11" t="str">
        <f t="shared" si="5"/>
        <v>EUR</v>
      </c>
      <c r="T22" s="296">
        <f t="shared" ref="T22" si="18">M22*VLOOKUP(B22,AllData,3)</f>
        <v>5.7848000000000011E-2</v>
      </c>
      <c r="U22" s="83" t="s">
        <v>0</v>
      </c>
    </row>
    <row r="23" spans="2:22" ht="22" thickBot="1" x14ac:dyDescent="0.3">
      <c r="B23" s="396" t="s">
        <v>35</v>
      </c>
      <c r="C23" s="396"/>
      <c r="D23" s="396"/>
      <c r="E23" s="396"/>
      <c r="F23" s="396"/>
      <c r="G23" s="396"/>
      <c r="H23" s="396"/>
      <c r="I23" s="396"/>
      <c r="J23" s="275"/>
      <c r="K23" s="107">
        <f>M23/MeatAndWater2</f>
        <v>3.7814806360800417E-2</v>
      </c>
      <c r="L23" s="107"/>
      <c r="M23" s="108">
        <f>SUM(M16:M22)-M21</f>
        <v>0.49699999999999989</v>
      </c>
      <c r="N23" s="250" t="s">
        <v>0</v>
      </c>
      <c r="O23" s="236" t="str">
        <f>"ø "&amp;ROUND(Q23/M23,2)</f>
        <v>ø 7,71</v>
      </c>
      <c r="P23" s="110" t="str">
        <f>P16</f>
        <v>EUR</v>
      </c>
      <c r="Q23" s="111">
        <f>SUM(Q16:Q22)</f>
        <v>3.83</v>
      </c>
      <c r="R23" s="112" t="str">
        <f>R16</f>
        <v>EUR</v>
      </c>
      <c r="S23" s="296" t="s">
        <v>3130</v>
      </c>
      <c r="T23" s="296">
        <f>SUM(T16:T22)</f>
        <v>0.14578969999999999</v>
      </c>
      <c r="U23" s="83" t="s">
        <v>0</v>
      </c>
    </row>
    <row r="24" spans="2:22" ht="35" customHeight="1" thickBot="1" x14ac:dyDescent="0.25">
      <c r="B24" s="347" t="s">
        <v>3043</v>
      </c>
      <c r="C24" s="347"/>
      <c r="D24" s="347"/>
      <c r="E24" s="347"/>
      <c r="F24" s="347"/>
      <c r="G24" s="347"/>
      <c r="H24" s="347"/>
      <c r="I24" s="347"/>
      <c r="J24" s="276"/>
      <c r="K24" s="348">
        <f>ROUND(MeatAndWater2+M23,2)</f>
        <v>13.64</v>
      </c>
      <c r="L24" s="348"/>
      <c r="M24" s="348"/>
      <c r="N24" s="113" t="s">
        <v>0</v>
      </c>
      <c r="O24" s="211">
        <f>Q24/K24</f>
        <v>1.7492668621700878</v>
      </c>
      <c r="P24" s="189" t="str">
        <f>"€ / kg"</f>
        <v>€ / kg</v>
      </c>
      <c r="Q24" s="190">
        <f>SUM(Q14,Q23)</f>
        <v>23.86</v>
      </c>
      <c r="R24" s="191" t="str">
        <f>R16</f>
        <v>EUR</v>
      </c>
      <c r="U24" s="224"/>
    </row>
    <row r="25" spans="2:22" ht="11" customHeight="1" x14ac:dyDescent="0.2">
      <c r="B25" s="114"/>
      <c r="C25" s="114"/>
      <c r="D25" s="114"/>
      <c r="E25" s="114"/>
      <c r="F25" s="114"/>
      <c r="G25" s="114"/>
      <c r="H25" s="114"/>
      <c r="I25" s="114"/>
      <c r="J25" s="114"/>
      <c r="K25" s="114"/>
      <c r="L25" s="114"/>
      <c r="M25" s="114"/>
      <c r="N25" s="114"/>
      <c r="O25" s="192"/>
      <c r="P25" s="193"/>
      <c r="Q25" s="194"/>
      <c r="R25" s="193"/>
    </row>
    <row r="26" spans="2:22" s="77" customFormat="1" ht="26" customHeight="1" x14ac:dyDescent="0.25">
      <c r="B26" s="290" t="s">
        <v>34</v>
      </c>
      <c r="C26" s="290"/>
      <c r="D26" s="291" t="s">
        <v>43</v>
      </c>
      <c r="E26" s="394" t="s">
        <v>3180</v>
      </c>
      <c r="F26" s="395"/>
      <c r="G26" s="395"/>
      <c r="H26" s="395"/>
      <c r="I26" s="395"/>
      <c r="J26" s="395"/>
      <c r="K26" s="398"/>
      <c r="L26" s="398"/>
      <c r="M26" s="398"/>
      <c r="N26" s="398"/>
      <c r="O26" s="388" t="s">
        <v>3142</v>
      </c>
      <c r="P26" s="388"/>
      <c r="Q26" s="388"/>
      <c r="R26" s="388"/>
      <c r="S26" s="223"/>
      <c r="T26" s="170"/>
      <c r="U26" s="170"/>
      <c r="V26" s="7"/>
    </row>
    <row r="27" spans="2:22" ht="21" customHeight="1" x14ac:dyDescent="0.2">
      <c r="B27" s="349">
        <v>88071</v>
      </c>
      <c r="C27" s="349"/>
      <c r="D27" s="216" t="str">
        <f t="shared" ref="D27" si="19">IF(ISNA(VLOOKUP(B27,AllData,2,0)),"",HYPERLINK(VLOOKUP(B27,AllData,7,0),"📌"))</f>
        <v>📌</v>
      </c>
      <c r="E27" s="356" t="str">
        <f t="shared" ref="E27" si="20">IF(ISNA(VLOOKUP(B27,AllData,2,0)),"",VLOOKUP(B27,AllData,2,0))</f>
        <v>Tumbler-Marinator by GLASS - 50 l</v>
      </c>
      <c r="F27" s="356"/>
      <c r="G27" s="356"/>
      <c r="H27" s="356"/>
      <c r="I27" s="360" t="s">
        <v>3181</v>
      </c>
      <c r="J27" s="360"/>
      <c r="K27" s="360"/>
      <c r="L27" s="360"/>
      <c r="M27" s="360"/>
      <c r="N27" s="360"/>
      <c r="O27" s="389" t="s">
        <v>3128</v>
      </c>
      <c r="P27" s="389"/>
      <c r="Q27" s="389"/>
      <c r="R27" s="389"/>
      <c r="S27" s="223"/>
      <c r="T27" s="223"/>
    </row>
    <row r="28" spans="2:22" ht="21" customHeight="1" x14ac:dyDescent="0.2">
      <c r="B28" s="349">
        <v>89311</v>
      </c>
      <c r="C28" s="349"/>
      <c r="D28" s="216" t="str">
        <f t="shared" ref="D28:D32" si="21">IF(ISNA(VLOOKUP(B28,AllData,2,0)),"",HYPERLINK(VLOOKUP(B28,AllData,7,0),"📌"))</f>
        <v>📌</v>
      </c>
      <c r="E28" s="356" t="str">
        <f t="shared" ref="E28:E36" si="22">IF(ISNA(VLOOKUP(B28,AllData,2,0)),"",VLOOKUP(B28,AllData,2,0))</f>
        <v>Doner Sleeves [Aluminium]</v>
      </c>
      <c r="F28" s="356"/>
      <c r="G28" s="356"/>
      <c r="H28" s="356"/>
      <c r="I28" s="360" t="s">
        <v>3182</v>
      </c>
      <c r="J28" s="360"/>
      <c r="K28" s="360"/>
      <c r="L28" s="360"/>
      <c r="M28" s="360"/>
      <c r="N28" s="360"/>
      <c r="O28" s="389"/>
      <c r="P28" s="389"/>
      <c r="Q28" s="389"/>
      <c r="R28" s="389"/>
      <c r="S28" s="223"/>
      <c r="T28" s="223"/>
    </row>
    <row r="29" spans="2:22" ht="21" customHeight="1" x14ac:dyDescent="0.2">
      <c r="B29" s="349">
        <v>89333</v>
      </c>
      <c r="C29" s="349"/>
      <c r="D29" s="216" t="str">
        <f t="shared" si="21"/>
        <v>📌</v>
      </c>
      <c r="E29" s="356" t="str">
        <f t="shared" si="22"/>
        <v>Doner Kebap Skewer</v>
      </c>
      <c r="F29" s="356"/>
      <c r="G29" s="356"/>
      <c r="H29" s="356"/>
      <c r="I29" s="360" t="s">
        <v>3183</v>
      </c>
      <c r="J29" s="360"/>
      <c r="K29" s="360"/>
      <c r="L29" s="360"/>
      <c r="M29" s="360"/>
      <c r="N29" s="360"/>
      <c r="O29" s="389"/>
      <c r="P29" s="389"/>
      <c r="Q29" s="389"/>
      <c r="R29" s="389"/>
      <c r="S29" s="223"/>
      <c r="T29" s="223"/>
    </row>
    <row r="30" spans="2:22" ht="21" customHeight="1" x14ac:dyDescent="0.2">
      <c r="B30" s="349">
        <v>89332</v>
      </c>
      <c r="C30" s="349"/>
      <c r="D30" s="216" t="str">
        <f t="shared" si="21"/>
        <v>📌</v>
      </c>
      <c r="E30" s="356" t="str">
        <f t="shared" si="22"/>
        <v>Doner Spike (Skewering Aid) round</v>
      </c>
      <c r="F30" s="356"/>
      <c r="G30" s="356"/>
      <c r="H30" s="356"/>
      <c r="I30" s="360" t="s">
        <v>3184</v>
      </c>
      <c r="J30" s="360"/>
      <c r="K30" s="360"/>
      <c r="L30" s="360"/>
      <c r="M30" s="360"/>
      <c r="N30" s="360"/>
      <c r="O30" s="389"/>
      <c r="P30" s="389"/>
      <c r="Q30" s="389"/>
      <c r="R30" s="389"/>
      <c r="S30" s="223"/>
      <c r="T30" s="223"/>
    </row>
    <row r="31" spans="2:22" ht="21" customHeight="1" x14ac:dyDescent="0.2">
      <c r="B31" s="349">
        <v>89334</v>
      </c>
      <c r="C31" s="349"/>
      <c r="D31" s="216" t="str">
        <f t="shared" si="21"/>
        <v>📌</v>
      </c>
      <c r="E31" s="356" t="str">
        <f t="shared" si="22"/>
        <v>Doner Footplate</v>
      </c>
      <c r="F31" s="356"/>
      <c r="G31" s="356"/>
      <c r="H31" s="356"/>
      <c r="I31" s="360" t="s">
        <v>3185</v>
      </c>
      <c r="J31" s="360"/>
      <c r="K31" s="360"/>
      <c r="L31" s="360"/>
      <c r="M31" s="360"/>
      <c r="N31" s="360"/>
      <c r="O31" s="389"/>
      <c r="P31" s="389"/>
      <c r="Q31" s="389"/>
      <c r="R31" s="389"/>
      <c r="S31" s="223"/>
      <c r="T31" s="223"/>
    </row>
    <row r="32" spans="2:22" ht="21" customHeight="1" x14ac:dyDescent="0.2">
      <c r="B32" s="349">
        <v>89335</v>
      </c>
      <c r="C32" s="349"/>
      <c r="D32" s="216" t="str">
        <f t="shared" si="21"/>
        <v>📌</v>
      </c>
      <c r="E32" s="356" t="str">
        <f t="shared" si="22"/>
        <v>Star Base Square Tube</v>
      </c>
      <c r="F32" s="356"/>
      <c r="G32" s="356"/>
      <c r="H32" s="356"/>
      <c r="I32" s="360" t="s">
        <v>3186</v>
      </c>
      <c r="J32" s="360"/>
      <c r="K32" s="360"/>
      <c r="L32" s="360"/>
      <c r="M32" s="360"/>
      <c r="N32" s="360"/>
      <c r="O32" s="389"/>
      <c r="P32" s="389"/>
      <c r="Q32" s="389"/>
      <c r="R32" s="389"/>
      <c r="S32" s="223"/>
      <c r="T32" s="223"/>
    </row>
    <row r="33" spans="2:24" ht="21" customHeight="1" x14ac:dyDescent="0.2">
      <c r="B33" s="349">
        <v>89337</v>
      </c>
      <c r="C33" s="349"/>
      <c r="D33" s="216" t="str">
        <f t="shared" ref="D33" si="23">IF(ISNA(VLOOKUP(B33,AllData,2,0)),"",HYPERLINK(VLOOKUP(B33,AllData,7,0),"📌"))</f>
        <v>📌</v>
      </c>
      <c r="E33" s="356" t="str">
        <f t="shared" si="22"/>
        <v>Doner Kebap Trolley, stainless steel, 2 Levels</v>
      </c>
      <c r="F33" s="356"/>
      <c r="G33" s="356"/>
      <c r="H33" s="356"/>
      <c r="I33" s="360" t="s">
        <v>3187</v>
      </c>
      <c r="J33" s="360"/>
      <c r="K33" s="360"/>
      <c r="L33" s="360"/>
      <c r="M33" s="360"/>
      <c r="N33" s="360"/>
      <c r="O33" s="389"/>
      <c r="P33" s="389"/>
      <c r="Q33" s="389"/>
      <c r="R33" s="389"/>
      <c r="S33" s="223"/>
      <c r="T33" s="223"/>
    </row>
    <row r="34" spans="2:24" ht="21" customHeight="1" x14ac:dyDescent="0.2">
      <c r="B34" s="349">
        <v>89336</v>
      </c>
      <c r="C34" s="349"/>
      <c r="D34" s="216" t="str">
        <f t="shared" ref="D34" si="24">IF(ISNA(VLOOKUP(B34,AllData,2,0)),"",HYPERLINK(VLOOKUP(B34,AllData,7,0),"📌"))</f>
        <v>📌</v>
      </c>
      <c r="E34" s="356" t="str">
        <f t="shared" si="22"/>
        <v>Doner Transport Trolley stainless steel</v>
      </c>
      <c r="F34" s="356"/>
      <c r="G34" s="356"/>
      <c r="H34" s="356"/>
      <c r="I34" s="360" t="s">
        <v>3188</v>
      </c>
      <c r="J34" s="360"/>
      <c r="K34" s="360"/>
      <c r="L34" s="360"/>
      <c r="M34" s="360"/>
      <c r="N34" s="360"/>
      <c r="O34" s="389"/>
      <c r="P34" s="389"/>
      <c r="Q34" s="389"/>
      <c r="R34" s="389"/>
      <c r="S34" s="223"/>
      <c r="T34" s="223"/>
    </row>
    <row r="35" spans="2:24" ht="21" customHeight="1" x14ac:dyDescent="0.2">
      <c r="B35" s="349">
        <v>89065</v>
      </c>
      <c r="C35" s="349"/>
      <c r="D35" s="216" t="str">
        <f t="shared" ref="D35:D36" si="25">IF(ISNA(VLOOKUP(B35,AllData,2,0)),"",HYPERLINK(VLOOKUP(B35,AllData,7,0),"📌"))</f>
        <v>📌</v>
      </c>
      <c r="E35" s="356" t="str">
        <f t="shared" si="22"/>
        <v>Grill Unit E3 by Potis</v>
      </c>
      <c r="F35" s="356"/>
      <c r="G35" s="356"/>
      <c r="H35" s="356"/>
      <c r="I35" s="360" t="s">
        <v>3189</v>
      </c>
      <c r="J35" s="360"/>
      <c r="K35" s="360"/>
      <c r="L35" s="360"/>
      <c r="M35" s="360"/>
      <c r="N35" s="360"/>
      <c r="O35" s="210"/>
      <c r="P35" s="210"/>
      <c r="Q35" s="210"/>
      <c r="R35" s="210"/>
      <c r="S35" s="223"/>
      <c r="T35" s="223"/>
    </row>
    <row r="36" spans="2:24" ht="21" customHeight="1" x14ac:dyDescent="0.2">
      <c r="B36" s="349">
        <v>89066</v>
      </c>
      <c r="C36" s="349"/>
      <c r="D36" s="216" t="str">
        <f t="shared" si="25"/>
        <v>📌</v>
      </c>
      <c r="E36" s="356" t="str">
        <f t="shared" si="22"/>
        <v>Knife ProfiLine S-150 Plus by Potis</v>
      </c>
      <c r="F36" s="356"/>
      <c r="G36" s="356"/>
      <c r="H36" s="356"/>
      <c r="I36" s="360" t="s">
        <v>3190</v>
      </c>
      <c r="J36" s="360"/>
      <c r="K36" s="360"/>
      <c r="L36" s="360"/>
      <c r="M36" s="360"/>
      <c r="N36" s="360"/>
      <c r="O36" s="210"/>
      <c r="P36" s="210"/>
      <c r="Q36" s="210"/>
      <c r="R36" s="210"/>
      <c r="S36" s="223"/>
      <c r="T36" s="223"/>
    </row>
    <row r="37" spans="2:24" ht="21" customHeight="1" x14ac:dyDescent="0.2">
      <c r="B37" s="292"/>
      <c r="C37" s="292"/>
      <c r="D37" s="117" t="s">
        <v>60</v>
      </c>
      <c r="E37" s="390" t="s">
        <v>3041</v>
      </c>
      <c r="F37" s="390"/>
      <c r="G37" s="390"/>
      <c r="H37" s="390"/>
      <c r="I37" s="390"/>
      <c r="J37" s="390"/>
      <c r="K37" s="390"/>
      <c r="L37" s="390"/>
      <c r="M37" s="390"/>
      <c r="N37" s="390"/>
      <c r="O37" s="210"/>
      <c r="P37" s="210"/>
      <c r="Q37" s="210"/>
      <c r="R37" s="210"/>
      <c r="S37" s="223"/>
    </row>
    <row r="38" spans="2:24" ht="10" customHeight="1" thickBot="1" x14ac:dyDescent="0.25">
      <c r="B38" s="115"/>
      <c r="C38" s="115"/>
      <c r="D38" s="115"/>
      <c r="E38" s="115"/>
      <c r="F38" s="115"/>
      <c r="G38" s="115"/>
      <c r="H38" s="115"/>
      <c r="I38" s="115"/>
      <c r="J38" s="115"/>
      <c r="K38" s="115"/>
      <c r="L38" s="115"/>
      <c r="M38" s="115"/>
      <c r="N38" s="115"/>
      <c r="O38" s="210"/>
      <c r="P38" s="210"/>
      <c r="Q38" s="210"/>
      <c r="R38" s="210"/>
    </row>
    <row r="39" spans="2:24" ht="25" thickTop="1" x14ac:dyDescent="0.25">
      <c r="B39" s="399" t="s">
        <v>3012</v>
      </c>
      <c r="C39" s="400"/>
      <c r="D39" s="400"/>
      <c r="E39" s="400"/>
      <c r="F39" s="400"/>
      <c r="G39" s="400"/>
      <c r="H39" s="400"/>
      <c r="I39" s="400"/>
      <c r="J39" s="400"/>
      <c r="K39" s="400"/>
      <c r="L39" s="400"/>
      <c r="M39" s="400"/>
      <c r="N39" s="401"/>
      <c r="O39" s="210"/>
      <c r="P39" s="210"/>
      <c r="Q39" s="210"/>
      <c r="R39" s="210"/>
      <c r="S39" s="298"/>
      <c r="T39" s="298"/>
      <c r="U39" s="298"/>
    </row>
    <row r="40" spans="2:24" ht="19" customHeight="1" x14ac:dyDescent="0.2">
      <c r="B40" s="186" t="s">
        <v>3010</v>
      </c>
      <c r="C40" s="366" t="s">
        <v>3191</v>
      </c>
      <c r="D40" s="366"/>
      <c r="E40" s="366"/>
      <c r="F40" s="366"/>
      <c r="G40" s="366"/>
      <c r="H40" s="366"/>
      <c r="I40" s="366"/>
      <c r="J40" s="366"/>
      <c r="K40" s="366"/>
      <c r="L40" s="366"/>
      <c r="M40" s="366"/>
      <c r="N40" s="367"/>
      <c r="O40" s="210"/>
      <c r="P40" s="210"/>
      <c r="Q40" s="210"/>
      <c r="R40" s="210"/>
      <c r="S40" s="223"/>
      <c r="T40" s="223"/>
      <c r="U40" s="223"/>
      <c r="V40" s="87"/>
      <c r="W40" s="87"/>
      <c r="X40" s="87"/>
    </row>
    <row r="41" spans="2:24" ht="20" customHeight="1" thickBot="1" x14ac:dyDescent="0.25">
      <c r="B41" s="405" t="s">
        <v>3192</v>
      </c>
      <c r="C41" s="406"/>
      <c r="D41" s="406"/>
      <c r="E41" s="406"/>
      <c r="F41" s="406"/>
      <c r="G41" s="406"/>
      <c r="H41" s="406"/>
      <c r="I41" s="406"/>
      <c r="J41" s="406"/>
      <c r="K41" s="406"/>
      <c r="L41" s="406"/>
      <c r="M41" s="406"/>
      <c r="N41" s="407"/>
    </row>
    <row r="42" spans="2:24" ht="10" customHeight="1" thickTop="1" thickBot="1" x14ac:dyDescent="0.25">
      <c r="B42" s="188"/>
      <c r="C42" s="188"/>
      <c r="D42" s="188"/>
      <c r="E42" s="188"/>
      <c r="F42" s="188"/>
      <c r="G42" s="188"/>
      <c r="H42" s="188"/>
      <c r="I42" s="188"/>
      <c r="J42" s="188"/>
      <c r="K42" s="188"/>
      <c r="L42" s="188"/>
      <c r="M42" s="188"/>
      <c r="N42" s="188"/>
      <c r="O42" s="210"/>
      <c r="P42" s="210"/>
      <c r="Q42" s="210"/>
      <c r="R42" s="210"/>
    </row>
    <row r="43" spans="2:24" ht="25" customHeight="1" thickTop="1" x14ac:dyDescent="0.2">
      <c r="B43" s="391" t="s">
        <v>3013</v>
      </c>
      <c r="C43" s="392"/>
      <c r="D43" s="392"/>
      <c r="E43" s="392"/>
      <c r="F43" s="392"/>
      <c r="G43" s="392"/>
      <c r="H43" s="392"/>
      <c r="I43" s="392"/>
      <c r="J43" s="392"/>
      <c r="K43" s="392"/>
      <c r="L43" s="392"/>
      <c r="M43" s="392"/>
      <c r="N43" s="393"/>
      <c r="O43" s="210"/>
      <c r="P43" s="210"/>
      <c r="Q43" s="210"/>
      <c r="R43" s="210"/>
    </row>
    <row r="44" spans="2:24" ht="20" customHeight="1" x14ac:dyDescent="0.2">
      <c r="B44" s="183" t="s">
        <v>3010</v>
      </c>
      <c r="C44" s="341" t="s">
        <v>3193</v>
      </c>
      <c r="D44" s="341"/>
      <c r="E44" s="341"/>
      <c r="F44" s="341"/>
      <c r="G44" s="341"/>
      <c r="H44" s="341"/>
      <c r="I44" s="341"/>
      <c r="J44" s="232"/>
      <c r="K44" s="408" t="s">
        <v>3146</v>
      </c>
      <c r="L44" s="408"/>
      <c r="M44" s="408"/>
      <c r="N44" s="409"/>
      <c r="O44" s="210"/>
      <c r="P44" s="210"/>
      <c r="Q44" s="210"/>
      <c r="R44" s="210"/>
    </row>
    <row r="45" spans="2:24" ht="19" customHeight="1" x14ac:dyDescent="0.2">
      <c r="B45" s="183" t="s">
        <v>3010</v>
      </c>
      <c r="C45" s="341" t="s">
        <v>3196</v>
      </c>
      <c r="D45" s="341"/>
      <c r="E45" s="341"/>
      <c r="F45" s="341"/>
      <c r="G45" s="341"/>
      <c r="H45" s="341"/>
      <c r="I45" s="341"/>
      <c r="J45" s="232"/>
      <c r="K45" s="408"/>
      <c r="L45" s="408"/>
      <c r="M45" s="408"/>
      <c r="N45" s="409"/>
    </row>
    <row r="46" spans="2:24" ht="20" customHeight="1" x14ac:dyDescent="0.2">
      <c r="B46" s="183" t="s">
        <v>3010</v>
      </c>
      <c r="C46" s="341" t="s">
        <v>3194</v>
      </c>
      <c r="D46" s="341"/>
      <c r="E46" s="341"/>
      <c r="F46" s="341"/>
      <c r="G46" s="341"/>
      <c r="H46" s="341"/>
      <c r="I46" s="341"/>
      <c r="J46" s="232"/>
      <c r="K46" s="408"/>
      <c r="L46" s="408"/>
      <c r="M46" s="408"/>
      <c r="N46" s="409"/>
    </row>
    <row r="47" spans="2:24" ht="20" customHeight="1" x14ac:dyDescent="0.2">
      <c r="B47" s="183" t="s">
        <v>3010</v>
      </c>
      <c r="C47" s="341" t="s">
        <v>3195</v>
      </c>
      <c r="D47" s="341"/>
      <c r="E47" s="341"/>
      <c r="F47" s="341"/>
      <c r="G47" s="341"/>
      <c r="H47" s="341"/>
      <c r="I47" s="341"/>
      <c r="J47" s="232"/>
      <c r="K47" s="408"/>
      <c r="L47" s="408"/>
      <c r="M47" s="408"/>
      <c r="N47" s="409"/>
    </row>
    <row r="48" spans="2:24" ht="10" customHeight="1" x14ac:dyDescent="0.2">
      <c r="B48" s="183"/>
      <c r="C48" s="232"/>
      <c r="D48" s="232"/>
      <c r="E48" s="232"/>
      <c r="F48" s="232"/>
      <c r="G48" s="232"/>
      <c r="H48" s="232"/>
      <c r="I48" s="232"/>
      <c r="J48" s="232"/>
      <c r="K48" s="244"/>
      <c r="L48" s="253"/>
      <c r="M48" s="244"/>
      <c r="N48" s="245"/>
    </row>
    <row r="49" spans="2:21" ht="20" customHeight="1" thickBot="1" x14ac:dyDescent="0.25">
      <c r="B49" s="363" t="s">
        <v>3159</v>
      </c>
      <c r="C49" s="364"/>
      <c r="D49" s="364"/>
      <c r="E49" s="364"/>
      <c r="F49" s="364"/>
      <c r="G49" s="364"/>
      <c r="H49" s="364"/>
      <c r="I49" s="364"/>
      <c r="J49" s="364"/>
      <c r="K49" s="364"/>
      <c r="L49" s="364"/>
      <c r="M49" s="364"/>
      <c r="N49" s="365"/>
    </row>
    <row r="50" spans="2:21" ht="10" customHeight="1" thickTop="1" thickBot="1" x14ac:dyDescent="0.25">
      <c r="B50" s="188"/>
      <c r="C50" s="188"/>
      <c r="D50" s="188"/>
      <c r="E50" s="188"/>
      <c r="F50" s="188"/>
      <c r="G50" s="188"/>
      <c r="H50" s="188"/>
      <c r="I50" s="188"/>
      <c r="J50" s="188"/>
      <c r="K50" s="188"/>
      <c r="L50" s="188"/>
      <c r="M50" s="188"/>
      <c r="N50" s="188"/>
    </row>
    <row r="51" spans="2:21" ht="25" thickTop="1" x14ac:dyDescent="0.2">
      <c r="B51" s="399" t="s">
        <v>3014</v>
      </c>
      <c r="C51" s="400"/>
      <c r="D51" s="400"/>
      <c r="E51" s="400"/>
      <c r="F51" s="400"/>
      <c r="G51" s="400"/>
      <c r="H51" s="400"/>
      <c r="I51" s="400"/>
      <c r="J51" s="400"/>
      <c r="K51" s="400"/>
      <c r="L51" s="400"/>
      <c r="M51" s="400"/>
      <c r="N51" s="401"/>
      <c r="S51"/>
      <c r="T51"/>
      <c r="U51"/>
    </row>
    <row r="52" spans="2:21" ht="20" customHeight="1" x14ac:dyDescent="0.2">
      <c r="B52" s="201" t="s">
        <v>3010</v>
      </c>
      <c r="C52" s="366" t="s">
        <v>3047</v>
      </c>
      <c r="D52" s="366"/>
      <c r="E52" s="366"/>
      <c r="F52" s="366"/>
      <c r="G52" s="366"/>
      <c r="H52" s="366"/>
      <c r="I52" s="366"/>
      <c r="J52" s="366"/>
      <c r="K52" s="366"/>
      <c r="L52" s="366"/>
      <c r="M52" s="366"/>
      <c r="N52" s="367"/>
      <c r="S52"/>
      <c r="T52"/>
      <c r="U52"/>
    </row>
    <row r="53" spans="2:21" ht="20" customHeight="1" x14ac:dyDescent="0.2">
      <c r="B53" s="201" t="s">
        <v>3010</v>
      </c>
      <c r="C53" s="366" t="s">
        <v>3048</v>
      </c>
      <c r="D53" s="366"/>
      <c r="E53" s="366"/>
      <c r="F53" s="366"/>
      <c r="G53" s="366"/>
      <c r="H53" s="366"/>
      <c r="I53" s="366"/>
      <c r="J53" s="366"/>
      <c r="K53" s="366"/>
      <c r="L53" s="366"/>
      <c r="M53" s="366"/>
      <c r="N53" s="367"/>
      <c r="S53"/>
      <c r="T53"/>
      <c r="U53"/>
    </row>
    <row r="54" spans="2:21" ht="20" customHeight="1" x14ac:dyDescent="0.2">
      <c r="B54" s="201" t="s">
        <v>3010</v>
      </c>
      <c r="C54" s="366" t="s">
        <v>3214</v>
      </c>
      <c r="D54" s="366"/>
      <c r="E54" s="366"/>
      <c r="F54" s="366"/>
      <c r="G54" s="366"/>
      <c r="H54" s="366"/>
      <c r="I54" s="366"/>
      <c r="J54" s="366"/>
      <c r="K54" s="366"/>
      <c r="L54" s="366"/>
      <c r="M54" s="366"/>
      <c r="N54" s="367"/>
      <c r="S54"/>
      <c r="T54"/>
      <c r="U54"/>
    </row>
    <row r="55" spans="2:21" ht="10" customHeight="1" x14ac:dyDescent="0.2">
      <c r="B55" s="201"/>
      <c r="C55" s="300"/>
      <c r="D55" s="300"/>
      <c r="E55" s="300"/>
      <c r="F55" s="300"/>
      <c r="G55" s="300"/>
      <c r="H55" s="300"/>
      <c r="I55" s="300"/>
      <c r="J55" s="300"/>
      <c r="K55" s="300"/>
      <c r="L55" s="254"/>
      <c r="M55" s="300"/>
      <c r="N55" s="289"/>
      <c r="S55"/>
      <c r="T55"/>
      <c r="U55"/>
    </row>
    <row r="56" spans="2:21" ht="22" customHeight="1" x14ac:dyDescent="0.2">
      <c r="B56" s="195"/>
      <c r="C56" s="301"/>
      <c r="D56" s="301"/>
      <c r="E56" s="302"/>
      <c r="F56" s="303" t="s">
        <v>3030</v>
      </c>
      <c r="G56" s="302"/>
      <c r="H56" s="426" t="s">
        <v>3036</v>
      </c>
      <c r="I56" s="426"/>
      <c r="J56" s="426"/>
      <c r="K56" s="426"/>
      <c r="L56" s="426"/>
      <c r="M56" s="426"/>
      <c r="N56" s="427"/>
      <c r="S56"/>
      <c r="T56"/>
      <c r="U56"/>
    </row>
    <row r="57" spans="2:21" ht="21" customHeight="1" x14ac:dyDescent="0.2">
      <c r="B57" s="197"/>
      <c r="C57" s="428" t="s">
        <v>3033</v>
      </c>
      <c r="D57" s="428"/>
      <c r="E57" s="428"/>
      <c r="F57" s="428" t="s">
        <v>3212</v>
      </c>
      <c r="G57" s="428"/>
      <c r="H57" s="426"/>
      <c r="I57" s="426"/>
      <c r="J57" s="426"/>
      <c r="K57" s="426"/>
      <c r="L57" s="426"/>
      <c r="M57" s="426"/>
      <c r="N57" s="427"/>
      <c r="S57"/>
      <c r="T57"/>
      <c r="U57"/>
    </row>
    <row r="58" spans="2:21" ht="21" customHeight="1" x14ac:dyDescent="0.2">
      <c r="B58" s="197"/>
      <c r="C58" s="429" t="s">
        <v>3034</v>
      </c>
      <c r="D58" s="429"/>
      <c r="E58" s="429"/>
      <c r="F58" s="429" t="s">
        <v>3212</v>
      </c>
      <c r="G58" s="429"/>
      <c r="H58" s="426"/>
      <c r="I58" s="426"/>
      <c r="J58" s="426"/>
      <c r="K58" s="426"/>
      <c r="L58" s="426"/>
      <c r="M58" s="426"/>
      <c r="N58" s="427"/>
      <c r="S58"/>
      <c r="T58"/>
      <c r="U58"/>
    </row>
    <row r="59" spans="2:21" ht="10" customHeight="1" x14ac:dyDescent="0.25">
      <c r="B59" s="197"/>
      <c r="C59" s="304"/>
      <c r="D59" s="304"/>
      <c r="E59" s="304"/>
      <c r="F59" s="304"/>
      <c r="G59" s="304"/>
      <c r="H59" s="301"/>
      <c r="I59" s="301"/>
      <c r="J59" s="305"/>
      <c r="K59" s="305"/>
      <c r="L59" s="254"/>
      <c r="M59" s="305"/>
      <c r="N59" s="198"/>
      <c r="S59"/>
      <c r="T59"/>
      <c r="U59"/>
    </row>
    <row r="60" spans="2:21" ht="19" customHeight="1" x14ac:dyDescent="0.2">
      <c r="B60" s="197" t="s">
        <v>3010</v>
      </c>
      <c r="C60" s="366" t="s">
        <v>3215</v>
      </c>
      <c r="D60" s="366"/>
      <c r="E60" s="366"/>
      <c r="F60" s="366"/>
      <c r="G60" s="366"/>
      <c r="H60" s="366"/>
      <c r="I60" s="366"/>
      <c r="J60" s="366"/>
      <c r="K60" s="366"/>
      <c r="L60" s="366"/>
      <c r="M60" s="366"/>
      <c r="N60" s="367"/>
      <c r="S60"/>
      <c r="T60"/>
      <c r="U60"/>
    </row>
    <row r="61" spans="2:21" ht="19" customHeight="1" x14ac:dyDescent="0.2">
      <c r="B61" s="197"/>
      <c r="C61" s="366"/>
      <c r="D61" s="366"/>
      <c r="E61" s="366"/>
      <c r="F61" s="366"/>
      <c r="G61" s="366"/>
      <c r="H61" s="366"/>
      <c r="I61" s="366"/>
      <c r="J61" s="366"/>
      <c r="K61" s="366"/>
      <c r="L61" s="366"/>
      <c r="M61" s="366"/>
      <c r="N61" s="367"/>
      <c r="S61"/>
      <c r="T61"/>
      <c r="U61"/>
    </row>
    <row r="62" spans="2:21" ht="10" customHeight="1" x14ac:dyDescent="0.2">
      <c r="B62" s="195"/>
      <c r="C62" s="301"/>
      <c r="D62" s="301"/>
      <c r="E62" s="302"/>
      <c r="F62" s="302"/>
      <c r="G62" s="302"/>
      <c r="H62" s="302"/>
      <c r="I62" s="302"/>
      <c r="J62" s="302"/>
      <c r="K62" s="302"/>
      <c r="L62" s="254"/>
      <c r="M62" s="302"/>
      <c r="N62" s="196"/>
      <c r="S62"/>
      <c r="T62"/>
      <c r="U62"/>
    </row>
    <row r="63" spans="2:21" ht="20" customHeight="1" thickBot="1" x14ac:dyDescent="0.25">
      <c r="B63" s="405" t="s">
        <v>3046</v>
      </c>
      <c r="C63" s="406"/>
      <c r="D63" s="406"/>
      <c r="E63" s="406"/>
      <c r="F63" s="406"/>
      <c r="G63" s="406"/>
      <c r="H63" s="406"/>
      <c r="I63" s="406"/>
      <c r="J63" s="406"/>
      <c r="K63" s="406"/>
      <c r="L63" s="406"/>
      <c r="M63" s="406"/>
      <c r="N63" s="407"/>
      <c r="S63"/>
      <c r="T63"/>
      <c r="U63"/>
    </row>
    <row r="64" spans="2:21" ht="10" customHeight="1" thickTop="1" thickBot="1" x14ac:dyDescent="0.25">
      <c r="B64" s="188"/>
      <c r="C64" s="188"/>
      <c r="D64" s="188"/>
      <c r="E64" s="188"/>
      <c r="F64" s="188"/>
      <c r="G64" s="188"/>
      <c r="H64" s="188"/>
      <c r="I64" s="188"/>
      <c r="J64" s="188"/>
      <c r="K64" s="188"/>
      <c r="L64"/>
      <c r="M64" s="188"/>
      <c r="N64" s="188"/>
      <c r="S64"/>
      <c r="T64"/>
      <c r="U64"/>
    </row>
    <row r="65" spans="2:18" ht="25" thickTop="1" x14ac:dyDescent="0.2">
      <c r="B65" s="391" t="s">
        <v>3217</v>
      </c>
      <c r="C65" s="392"/>
      <c r="D65" s="392"/>
      <c r="E65" s="392"/>
      <c r="F65" s="392"/>
      <c r="G65" s="392"/>
      <c r="H65" s="392"/>
      <c r="I65" s="392"/>
      <c r="J65" s="392"/>
      <c r="K65" s="392"/>
      <c r="L65" s="392"/>
      <c r="M65" s="392"/>
      <c r="N65" s="393"/>
    </row>
    <row r="66" spans="2:18" ht="19" customHeight="1" x14ac:dyDescent="0.2">
      <c r="B66" s="306" t="s">
        <v>3010</v>
      </c>
      <c r="C66" s="370" t="s">
        <v>3216</v>
      </c>
      <c r="D66" s="370"/>
      <c r="E66" s="370"/>
      <c r="F66" s="370"/>
      <c r="G66" s="370"/>
      <c r="H66" s="370"/>
      <c r="I66" s="370"/>
      <c r="J66" s="370"/>
      <c r="K66" s="370"/>
      <c r="L66" s="370"/>
      <c r="M66" s="370"/>
      <c r="N66" s="371"/>
    </row>
    <row r="67" spans="2:18" ht="10" customHeight="1" x14ac:dyDescent="0.2">
      <c r="B67" s="307"/>
      <c r="C67" s="203"/>
      <c r="D67" s="203"/>
      <c r="E67" s="308"/>
      <c r="F67" s="308"/>
      <c r="G67" s="308"/>
      <c r="H67" s="308"/>
      <c r="I67" s="308"/>
      <c r="J67" s="308"/>
      <c r="K67" s="308"/>
      <c r="L67" s="309"/>
      <c r="M67" s="308"/>
      <c r="N67" s="310"/>
    </row>
    <row r="68" spans="2:18" ht="22" customHeight="1" x14ac:dyDescent="0.2">
      <c r="B68" s="307"/>
      <c r="C68" s="203"/>
      <c r="D68" s="203"/>
      <c r="E68" s="308"/>
      <c r="F68" s="308"/>
      <c r="G68" s="418" t="s">
        <v>3031</v>
      </c>
      <c r="H68" s="418"/>
      <c r="I68" s="419" t="s">
        <v>3030</v>
      </c>
      <c r="J68" s="419"/>
      <c r="K68" s="422" t="s">
        <v>3029</v>
      </c>
      <c r="L68" s="422"/>
      <c r="M68" s="422"/>
      <c r="N68" s="311"/>
    </row>
    <row r="69" spans="2:18" ht="21" customHeight="1" x14ac:dyDescent="0.2">
      <c r="B69" s="202"/>
      <c r="C69" s="420" t="s">
        <v>3033</v>
      </c>
      <c r="D69" s="420"/>
      <c r="E69" s="420"/>
      <c r="F69" s="322"/>
      <c r="G69" s="322"/>
      <c r="H69" s="323" t="s">
        <v>3197</v>
      </c>
      <c r="I69" s="420" t="s">
        <v>3148</v>
      </c>
      <c r="J69" s="420"/>
      <c r="K69" s="335" t="s">
        <v>3198</v>
      </c>
      <c r="L69" s="335"/>
      <c r="M69" s="319"/>
      <c r="N69" s="312"/>
    </row>
    <row r="70" spans="2:18" ht="22" customHeight="1" x14ac:dyDescent="0.2">
      <c r="B70" s="202"/>
      <c r="C70" s="368" t="s">
        <v>3032</v>
      </c>
      <c r="D70" s="368"/>
      <c r="E70" s="368"/>
      <c r="F70" s="368"/>
      <c r="G70" s="324" t="s">
        <v>3037</v>
      </c>
      <c r="H70" s="325" t="s">
        <v>3197</v>
      </c>
      <c r="I70" s="421" t="s">
        <v>3149</v>
      </c>
      <c r="J70" s="421"/>
      <c r="K70" s="336" t="s">
        <v>3199</v>
      </c>
      <c r="L70" s="336"/>
      <c r="M70" s="320"/>
      <c r="N70" s="313"/>
    </row>
    <row r="71" spans="2:18" ht="10" customHeight="1" x14ac:dyDescent="0.2">
      <c r="B71" s="314"/>
      <c r="C71" s="315"/>
      <c r="D71" s="315"/>
      <c r="E71" s="309"/>
      <c r="F71" s="309"/>
      <c r="G71" s="309"/>
      <c r="H71" s="309"/>
      <c r="I71" s="309"/>
      <c r="J71" s="309"/>
      <c r="K71" s="309"/>
      <c r="L71" s="309"/>
      <c r="M71" s="309"/>
      <c r="N71" s="316"/>
    </row>
    <row r="72" spans="2:18" ht="19" customHeight="1" x14ac:dyDescent="0.2">
      <c r="B72" s="116" t="s">
        <v>3010</v>
      </c>
      <c r="C72" s="374" t="s">
        <v>3200</v>
      </c>
      <c r="D72" s="374"/>
      <c r="E72" s="374"/>
      <c r="F72" s="374"/>
      <c r="G72" s="374"/>
      <c r="H72" s="374"/>
      <c r="I72" s="374"/>
      <c r="J72" s="374"/>
      <c r="K72" s="374"/>
      <c r="L72" s="374"/>
      <c r="M72" s="374"/>
      <c r="N72" s="375"/>
    </row>
    <row r="73" spans="2:18" ht="10" customHeight="1" x14ac:dyDescent="0.2">
      <c r="B73" s="314"/>
      <c r="C73" s="315"/>
      <c r="D73" s="315"/>
      <c r="E73" s="309"/>
      <c r="F73" s="309"/>
      <c r="G73" s="309"/>
      <c r="H73" s="309"/>
      <c r="I73" s="309"/>
      <c r="J73" s="309"/>
      <c r="K73" s="309"/>
      <c r="L73" s="317"/>
      <c r="M73" s="309"/>
      <c r="N73" s="316"/>
    </row>
    <row r="74" spans="2:18" ht="22" customHeight="1" x14ac:dyDescent="0.2">
      <c r="B74" s="86"/>
      <c r="C74" s="369" t="s">
        <v>3035</v>
      </c>
      <c r="D74" s="369"/>
      <c r="E74" s="369"/>
      <c r="F74" s="369"/>
      <c r="G74" s="326"/>
      <c r="H74" s="327" t="s">
        <v>3201</v>
      </c>
      <c r="I74" s="369" t="s">
        <v>3150</v>
      </c>
      <c r="J74" s="369"/>
      <c r="K74" s="334" t="s">
        <v>3011</v>
      </c>
      <c r="L74" s="334"/>
      <c r="M74" s="321"/>
      <c r="N74" s="318"/>
    </row>
    <row r="75" spans="2:18" ht="10" customHeight="1" x14ac:dyDescent="0.2">
      <c r="B75" s="314"/>
      <c r="C75" s="315"/>
      <c r="D75" s="315"/>
      <c r="E75" s="309"/>
      <c r="F75" s="309"/>
      <c r="G75" s="309"/>
      <c r="H75" s="309"/>
      <c r="I75" s="309"/>
      <c r="J75" s="309"/>
      <c r="K75" s="309"/>
      <c r="L75" s="309"/>
      <c r="M75" s="309"/>
      <c r="N75" s="316"/>
    </row>
    <row r="76" spans="2:18" ht="20" customHeight="1" thickBot="1" x14ac:dyDescent="0.25">
      <c r="B76" s="338" t="s">
        <v>3045</v>
      </c>
      <c r="C76" s="339"/>
      <c r="D76" s="339"/>
      <c r="E76" s="339"/>
      <c r="F76" s="339"/>
      <c r="G76" s="339"/>
      <c r="H76" s="339"/>
      <c r="I76" s="339"/>
      <c r="J76" s="339"/>
      <c r="K76" s="339"/>
      <c r="L76" s="339"/>
      <c r="M76" s="339"/>
      <c r="N76" s="340"/>
    </row>
    <row r="77" spans="2:18" ht="10" customHeight="1" thickTop="1" thickBot="1" x14ac:dyDescent="0.25">
      <c r="B77" s="188"/>
      <c r="C77" s="188"/>
      <c r="D77" s="188"/>
      <c r="E77" s="188"/>
      <c r="F77" s="188"/>
      <c r="G77" s="188"/>
      <c r="H77" s="188"/>
      <c r="I77" s="188"/>
      <c r="J77" s="188"/>
      <c r="K77" s="188"/>
      <c r="M77" s="188"/>
      <c r="N77" s="188"/>
    </row>
    <row r="78" spans="2:18" ht="25" thickTop="1" x14ac:dyDescent="0.2">
      <c r="B78" s="399" t="s">
        <v>3218</v>
      </c>
      <c r="C78" s="400"/>
      <c r="D78" s="400"/>
      <c r="E78" s="400"/>
      <c r="F78" s="400"/>
      <c r="G78" s="400"/>
      <c r="H78" s="400"/>
      <c r="I78" s="400"/>
      <c r="J78" s="400"/>
      <c r="K78" s="400"/>
      <c r="L78" s="400"/>
      <c r="M78" s="400"/>
      <c r="N78" s="401"/>
      <c r="O78" s="210"/>
      <c r="P78" s="210"/>
      <c r="Q78" s="210"/>
      <c r="R78" s="223"/>
    </row>
    <row r="79" spans="2:18" ht="19" customHeight="1" x14ac:dyDescent="0.2">
      <c r="B79" s="186" t="s">
        <v>3010</v>
      </c>
      <c r="C79" s="414" t="s">
        <v>3202</v>
      </c>
      <c r="D79" s="414"/>
      <c r="E79" s="414"/>
      <c r="F79" s="414"/>
      <c r="G79" s="414"/>
      <c r="H79" s="414"/>
      <c r="I79" s="414"/>
      <c r="J79" s="414"/>
      <c r="K79" s="414"/>
      <c r="L79" s="414"/>
      <c r="M79" s="414"/>
      <c r="N79" s="415"/>
      <c r="O79" s="210"/>
      <c r="P79" s="210"/>
      <c r="Q79" s="210"/>
      <c r="R79" s="223"/>
    </row>
    <row r="80" spans="2:18" ht="19" customHeight="1" x14ac:dyDescent="0.2">
      <c r="B80" s="186" t="s">
        <v>3010</v>
      </c>
      <c r="C80" s="414" t="s">
        <v>3203</v>
      </c>
      <c r="D80" s="414"/>
      <c r="E80" s="414"/>
      <c r="F80" s="414"/>
      <c r="G80" s="414"/>
      <c r="H80" s="414"/>
      <c r="I80" s="414"/>
      <c r="J80" s="414"/>
      <c r="K80" s="414"/>
      <c r="L80" s="414"/>
      <c r="M80" s="414"/>
      <c r="N80" s="415"/>
      <c r="O80" s="210"/>
      <c r="P80" s="210"/>
      <c r="Q80" s="210"/>
      <c r="R80" s="223"/>
    </row>
    <row r="81" spans="2:19" ht="10" customHeight="1" x14ac:dyDescent="0.2">
      <c r="B81" s="423"/>
      <c r="C81" s="424"/>
      <c r="D81" s="424"/>
      <c r="E81" s="424"/>
      <c r="F81" s="424"/>
      <c r="G81" s="424"/>
      <c r="H81" s="424"/>
      <c r="I81" s="424"/>
      <c r="J81" s="424"/>
      <c r="K81" s="424"/>
      <c r="L81" s="424"/>
      <c r="M81" s="424"/>
      <c r="N81" s="425"/>
      <c r="O81" s="178"/>
      <c r="P81" s="178"/>
      <c r="Q81" s="178"/>
    </row>
    <row r="82" spans="2:19" ht="20" customHeight="1" thickBot="1" x14ac:dyDescent="0.25">
      <c r="B82" s="405" t="s">
        <v>3204</v>
      </c>
      <c r="C82" s="406"/>
      <c r="D82" s="406"/>
      <c r="E82" s="406"/>
      <c r="F82" s="406"/>
      <c r="G82" s="406"/>
      <c r="H82" s="406"/>
      <c r="I82" s="406"/>
      <c r="J82" s="406"/>
      <c r="K82" s="406"/>
      <c r="L82" s="406"/>
      <c r="M82" s="406"/>
      <c r="N82" s="407"/>
      <c r="O82" s="178"/>
      <c r="P82" s="178"/>
      <c r="Q82" s="178"/>
    </row>
    <row r="83" spans="2:19" ht="10" customHeight="1" thickTop="1" thickBot="1" x14ac:dyDescent="0.25">
      <c r="B83" s="188"/>
      <c r="C83" s="188"/>
      <c r="D83" s="188"/>
      <c r="E83" s="188"/>
      <c r="F83" s="188"/>
      <c r="G83" s="188"/>
      <c r="H83" s="188"/>
      <c r="I83" s="188"/>
      <c r="J83" s="188"/>
      <c r="K83" s="188"/>
      <c r="L83" s="188"/>
      <c r="M83" s="188"/>
      <c r="N83" s="210"/>
      <c r="O83" s="210"/>
      <c r="P83" s="210"/>
      <c r="Q83" s="210"/>
      <c r="R83" s="83"/>
    </row>
    <row r="84" spans="2:19" ht="25" thickTop="1" x14ac:dyDescent="0.2">
      <c r="B84" s="391" t="s">
        <v>3219</v>
      </c>
      <c r="C84" s="392"/>
      <c r="D84" s="392"/>
      <c r="E84" s="392"/>
      <c r="F84" s="392"/>
      <c r="G84" s="392"/>
      <c r="H84" s="392"/>
      <c r="I84" s="392"/>
      <c r="J84" s="392"/>
      <c r="K84" s="392"/>
      <c r="L84" s="392"/>
      <c r="M84" s="392"/>
      <c r="N84" s="393"/>
    </row>
    <row r="85" spans="2:19" ht="19" customHeight="1" x14ac:dyDescent="0.2">
      <c r="B85" s="183" t="s">
        <v>3010</v>
      </c>
      <c r="C85" s="341" t="s">
        <v>3205</v>
      </c>
      <c r="D85" s="341"/>
      <c r="E85" s="341"/>
      <c r="F85" s="341"/>
      <c r="G85" s="341"/>
      <c r="H85" s="341"/>
      <c r="I85" s="341"/>
      <c r="J85" s="341"/>
      <c r="K85" s="341"/>
      <c r="L85" s="341"/>
      <c r="M85" s="341"/>
      <c r="N85" s="376"/>
    </row>
    <row r="86" spans="2:19" ht="19" customHeight="1" x14ac:dyDescent="0.2">
      <c r="B86" s="183"/>
      <c r="C86" s="377" t="s">
        <v>3206</v>
      </c>
      <c r="D86" s="377"/>
      <c r="E86" s="377"/>
      <c r="F86" s="377"/>
      <c r="G86" s="377"/>
      <c r="H86" s="377"/>
      <c r="I86" s="377"/>
      <c r="J86" s="377"/>
      <c r="K86" s="377"/>
      <c r="L86" s="377"/>
      <c r="M86" s="377"/>
      <c r="N86" s="378"/>
    </row>
    <row r="87" spans="2:19" ht="10" customHeight="1" x14ac:dyDescent="0.2">
      <c r="B87" s="183"/>
      <c r="C87" s="184"/>
      <c r="D87" s="293"/>
      <c r="E87" s="293"/>
      <c r="F87" s="293"/>
      <c r="G87" s="293"/>
      <c r="H87" s="293"/>
      <c r="I87" s="293"/>
      <c r="J87" s="293"/>
      <c r="K87" s="293"/>
      <c r="L87" s="293"/>
      <c r="M87" s="293"/>
      <c r="N87" s="185"/>
      <c r="O87" s="210"/>
      <c r="P87" s="178"/>
      <c r="Q87" s="178"/>
      <c r="R87" s="178"/>
      <c r="S87" s="299"/>
    </row>
    <row r="88" spans="2:19" ht="20" customHeight="1" thickBot="1" x14ac:dyDescent="0.25">
      <c r="B88" s="331" t="s">
        <v>3207</v>
      </c>
      <c r="C88" s="332"/>
      <c r="D88" s="332"/>
      <c r="E88" s="332"/>
      <c r="F88" s="332"/>
      <c r="G88" s="332"/>
      <c r="H88" s="332"/>
      <c r="I88" s="332"/>
      <c r="J88" s="332"/>
      <c r="K88" s="332"/>
      <c r="L88" s="332"/>
      <c r="M88" s="332"/>
      <c r="N88" s="333"/>
      <c r="O88" s="178"/>
      <c r="P88" s="178"/>
      <c r="Q88" s="178"/>
      <c r="R88" s="178"/>
    </row>
    <row r="89" spans="2:19" ht="10" customHeight="1" thickTop="1" thickBot="1" x14ac:dyDescent="0.3">
      <c r="B89" s="294"/>
      <c r="C89" s="294"/>
      <c r="D89" s="294"/>
      <c r="E89" s="294"/>
      <c r="F89" s="294"/>
      <c r="G89" s="294"/>
      <c r="H89" s="294"/>
      <c r="I89" s="294"/>
      <c r="J89" s="294"/>
      <c r="K89" s="78"/>
      <c r="L89" s="294"/>
      <c r="N89" s="294"/>
      <c r="O89" s="210"/>
      <c r="P89" s="210"/>
      <c r="Q89" s="210"/>
      <c r="R89" s="210"/>
    </row>
    <row r="90" spans="2:19" ht="25" thickTop="1" x14ac:dyDescent="0.2">
      <c r="B90" s="399" t="s">
        <v>3220</v>
      </c>
      <c r="C90" s="400"/>
      <c r="D90" s="400"/>
      <c r="E90" s="400"/>
      <c r="F90" s="400"/>
      <c r="G90" s="400"/>
      <c r="H90" s="400"/>
      <c r="I90" s="400"/>
      <c r="J90" s="400"/>
      <c r="K90" s="400"/>
      <c r="L90" s="400"/>
      <c r="M90" s="400"/>
      <c r="N90" s="401"/>
      <c r="O90" s="178"/>
      <c r="P90" s="178"/>
      <c r="Q90" s="178"/>
      <c r="R90" s="83"/>
    </row>
    <row r="91" spans="2:19" ht="19" customHeight="1" x14ac:dyDescent="0.2">
      <c r="B91" s="186" t="s">
        <v>3010</v>
      </c>
      <c r="C91" s="414" t="s">
        <v>3208</v>
      </c>
      <c r="D91" s="414"/>
      <c r="E91" s="414"/>
      <c r="F91" s="414"/>
      <c r="G91" s="414"/>
      <c r="H91" s="414"/>
      <c r="I91" s="414"/>
      <c r="J91" s="414"/>
      <c r="K91" s="414"/>
      <c r="L91" s="414"/>
      <c r="M91" s="414"/>
      <c r="N91" s="415"/>
      <c r="O91" s="178"/>
      <c r="P91" s="178"/>
      <c r="Q91" s="178"/>
      <c r="R91" s="178"/>
    </row>
    <row r="92" spans="2:19" ht="19" customHeight="1" x14ac:dyDescent="0.2">
      <c r="B92" s="186" t="s">
        <v>3010</v>
      </c>
      <c r="C92" s="414" t="s">
        <v>3209</v>
      </c>
      <c r="D92" s="414"/>
      <c r="E92" s="414"/>
      <c r="F92" s="414"/>
      <c r="G92" s="414"/>
      <c r="H92" s="414"/>
      <c r="I92" s="414"/>
      <c r="J92" s="414"/>
      <c r="K92" s="414"/>
      <c r="L92" s="414"/>
      <c r="M92" s="414"/>
      <c r="N92" s="415"/>
      <c r="O92" s="178"/>
      <c r="P92" s="178"/>
      <c r="Q92" s="178"/>
      <c r="R92" s="178"/>
    </row>
    <row r="93" spans="2:19" ht="20" customHeight="1" thickBot="1" x14ac:dyDescent="0.25">
      <c r="B93" s="187" t="s">
        <v>3010</v>
      </c>
      <c r="C93" s="416" t="s">
        <v>3210</v>
      </c>
      <c r="D93" s="416"/>
      <c r="E93" s="416"/>
      <c r="F93" s="416"/>
      <c r="G93" s="416"/>
      <c r="H93" s="416"/>
      <c r="I93" s="416"/>
      <c r="J93" s="416"/>
      <c r="K93" s="416"/>
      <c r="L93" s="416"/>
      <c r="M93" s="416"/>
      <c r="N93" s="417"/>
      <c r="O93" s="178"/>
      <c r="P93" s="178"/>
      <c r="Q93" s="178"/>
      <c r="R93" s="178"/>
    </row>
    <row r="94" spans="2:19" ht="26" customHeight="1" thickTop="1" x14ac:dyDescent="0.25">
      <c r="B94" s="337" t="s">
        <v>55</v>
      </c>
      <c r="C94" s="337"/>
      <c r="D94" s="337"/>
      <c r="E94" s="337"/>
      <c r="F94" s="337"/>
      <c r="G94" s="337"/>
      <c r="H94" s="337"/>
      <c r="I94" s="337"/>
      <c r="J94" s="277"/>
      <c r="K94" s="200"/>
      <c r="L94"/>
      <c r="M94" s="200"/>
      <c r="N94" s="200"/>
    </row>
    <row r="95" spans="2:19" ht="19" customHeight="1" x14ac:dyDescent="0.2">
      <c r="B95" s="199">
        <v>1</v>
      </c>
      <c r="C95" s="361" t="s">
        <v>3129</v>
      </c>
      <c r="D95" s="361"/>
      <c r="E95" s="361"/>
      <c r="F95" s="361"/>
      <c r="G95" s="361"/>
      <c r="H95" s="361"/>
      <c r="I95" s="361"/>
      <c r="J95" s="361"/>
      <c r="K95" s="361"/>
      <c r="L95" s="361"/>
      <c r="M95" s="361"/>
      <c r="N95" s="361"/>
    </row>
    <row r="96" spans="2:19" x14ac:dyDescent="0.2">
      <c r="B96" s="199"/>
      <c r="C96" s="361"/>
      <c r="D96" s="361"/>
      <c r="E96" s="361"/>
      <c r="F96" s="361"/>
      <c r="G96" s="361"/>
      <c r="H96" s="361"/>
      <c r="I96" s="361"/>
      <c r="J96" s="361"/>
      <c r="K96" s="361"/>
      <c r="L96" s="361"/>
      <c r="M96" s="361"/>
      <c r="N96" s="361"/>
    </row>
    <row r="97" spans="4:14" ht="16" x14ac:dyDescent="0.2">
      <c r="D97"/>
      <c r="E97"/>
      <c r="F97"/>
      <c r="G97"/>
      <c r="H97"/>
      <c r="I97"/>
      <c r="J97"/>
      <c r="K97"/>
      <c r="L97"/>
      <c r="M97"/>
      <c r="N97" s="80"/>
    </row>
    <row r="98" spans="4:14" ht="16" x14ac:dyDescent="0.2">
      <c r="D98"/>
      <c r="E98"/>
      <c r="F98"/>
      <c r="G98"/>
      <c r="H98"/>
      <c r="I98"/>
      <c r="J98"/>
      <c r="K98"/>
      <c r="L98"/>
      <c r="M98"/>
      <c r="N98" s="80"/>
    </row>
    <row r="99" spans="4:14" ht="16" x14ac:dyDescent="0.2">
      <c r="D99"/>
      <c r="E99"/>
      <c r="F99"/>
      <c r="G99"/>
      <c r="H99"/>
      <c r="I99"/>
      <c r="J99"/>
      <c r="K99"/>
      <c r="L99"/>
      <c r="M99"/>
      <c r="N99" s="80"/>
    </row>
    <row r="100" spans="4:14" ht="16" x14ac:dyDescent="0.2">
      <c r="D100"/>
      <c r="E100"/>
      <c r="F100"/>
      <c r="G100"/>
      <c r="H100"/>
      <c r="I100"/>
      <c r="J100"/>
      <c r="K100"/>
      <c r="L100"/>
      <c r="M100"/>
      <c r="N100" s="80"/>
    </row>
    <row r="101" spans="4:14" ht="16" x14ac:dyDescent="0.2">
      <c r="D101"/>
      <c r="E101"/>
      <c r="F101"/>
      <c r="G101"/>
      <c r="H101"/>
      <c r="I101"/>
      <c r="J101"/>
      <c r="K101"/>
      <c r="L101"/>
      <c r="M101"/>
      <c r="N101" s="80"/>
    </row>
    <row r="102" spans="4:14" ht="16" x14ac:dyDescent="0.2">
      <c r="D102"/>
      <c r="E102"/>
      <c r="F102"/>
      <c r="G102"/>
      <c r="H102"/>
      <c r="I102"/>
      <c r="J102"/>
      <c r="K102"/>
      <c r="L102"/>
      <c r="M102"/>
      <c r="N102" s="80"/>
    </row>
    <row r="103" spans="4:14" ht="16" x14ac:dyDescent="0.2">
      <c r="D103"/>
      <c r="E103"/>
      <c r="F103"/>
      <c r="G103"/>
      <c r="H103"/>
      <c r="I103"/>
      <c r="J103"/>
      <c r="K103"/>
      <c r="L103"/>
      <c r="M103"/>
      <c r="N103" s="80"/>
    </row>
    <row r="104" spans="4:14" ht="16" x14ac:dyDescent="0.2">
      <c r="D104"/>
      <c r="E104"/>
      <c r="F104"/>
      <c r="G104"/>
      <c r="H104"/>
      <c r="I104"/>
      <c r="J104"/>
      <c r="K104"/>
      <c r="L104"/>
      <c r="M104"/>
      <c r="N104" s="80"/>
    </row>
    <row r="105" spans="4:14" ht="16" x14ac:dyDescent="0.2">
      <c r="D105"/>
      <c r="E105"/>
      <c r="F105"/>
      <c r="G105"/>
      <c r="H105"/>
      <c r="I105"/>
      <c r="J105"/>
      <c r="K105"/>
      <c r="L105"/>
      <c r="M105"/>
      <c r="N105" s="80"/>
    </row>
    <row r="106" spans="4:14" ht="16" x14ac:dyDescent="0.2">
      <c r="D106"/>
      <c r="E106"/>
      <c r="F106"/>
      <c r="G106"/>
      <c r="H106"/>
      <c r="I106"/>
      <c r="J106"/>
      <c r="K106"/>
      <c r="L106"/>
      <c r="M106"/>
      <c r="N106" s="80"/>
    </row>
    <row r="107" spans="4:14" ht="16" x14ac:dyDescent="0.2">
      <c r="D107"/>
      <c r="E107"/>
      <c r="F107"/>
      <c r="G107"/>
      <c r="H107"/>
      <c r="I107"/>
      <c r="J107"/>
      <c r="K107"/>
      <c r="L107"/>
      <c r="M107"/>
      <c r="N107" s="80"/>
    </row>
    <row r="108" spans="4:14" ht="16" x14ac:dyDescent="0.2">
      <c r="D108"/>
      <c r="E108"/>
      <c r="F108"/>
      <c r="G108"/>
      <c r="H108"/>
      <c r="I108"/>
      <c r="J108"/>
      <c r="K108"/>
      <c r="L108"/>
      <c r="M108"/>
      <c r="N108" s="80"/>
    </row>
    <row r="109" spans="4:14" ht="16" x14ac:dyDescent="0.2">
      <c r="D109"/>
      <c r="E109"/>
      <c r="F109"/>
      <c r="G109"/>
      <c r="H109"/>
      <c r="I109"/>
      <c r="J109"/>
      <c r="K109"/>
      <c r="L109"/>
      <c r="M109"/>
      <c r="N109" s="80"/>
    </row>
    <row r="110" spans="4:14" ht="16" x14ac:dyDescent="0.2">
      <c r="D110"/>
      <c r="E110"/>
      <c r="F110"/>
      <c r="G110"/>
      <c r="H110"/>
      <c r="I110"/>
      <c r="J110"/>
      <c r="K110"/>
      <c r="L110"/>
      <c r="M110"/>
      <c r="N110" s="80"/>
    </row>
    <row r="111" spans="4:14" ht="16" x14ac:dyDescent="0.2">
      <c r="D111"/>
      <c r="E111"/>
      <c r="F111"/>
      <c r="G111"/>
      <c r="H111"/>
      <c r="I111"/>
      <c r="J111"/>
      <c r="K111"/>
      <c r="L111"/>
      <c r="M111"/>
      <c r="N111" s="80"/>
    </row>
    <row r="112" spans="4:14" ht="16" x14ac:dyDescent="0.2">
      <c r="D112"/>
      <c r="E112"/>
      <c r="F112"/>
      <c r="G112"/>
      <c r="H112"/>
      <c r="I112"/>
      <c r="J112"/>
      <c r="K112"/>
      <c r="L112"/>
      <c r="M112"/>
      <c r="N112" s="80"/>
    </row>
    <row r="113" spans="4:14" ht="16" x14ac:dyDescent="0.2">
      <c r="D113"/>
      <c r="E113"/>
      <c r="F113"/>
      <c r="G113"/>
      <c r="H113"/>
      <c r="I113"/>
      <c r="J113"/>
      <c r="K113"/>
      <c r="L113"/>
      <c r="M113"/>
      <c r="N113" s="80"/>
    </row>
    <row r="114" spans="4:14" ht="16" x14ac:dyDescent="0.2">
      <c r="D114"/>
      <c r="E114"/>
      <c r="F114"/>
      <c r="G114"/>
      <c r="H114"/>
      <c r="I114"/>
      <c r="J114"/>
      <c r="K114"/>
      <c r="L114"/>
      <c r="M114"/>
      <c r="N114" s="80"/>
    </row>
    <row r="115" spans="4:14" ht="16" x14ac:dyDescent="0.2">
      <c r="D115"/>
      <c r="E115"/>
      <c r="F115"/>
      <c r="G115"/>
      <c r="H115"/>
      <c r="I115"/>
      <c r="J115"/>
      <c r="K115"/>
      <c r="L115"/>
      <c r="M115"/>
      <c r="N115" s="80"/>
    </row>
    <row r="116" spans="4:14" ht="16" x14ac:dyDescent="0.2">
      <c r="D116"/>
      <c r="E116"/>
      <c r="F116"/>
      <c r="G116"/>
      <c r="H116"/>
      <c r="I116"/>
      <c r="J116"/>
      <c r="K116"/>
      <c r="L116"/>
      <c r="M116"/>
      <c r="N116" s="80"/>
    </row>
    <row r="117" spans="4:14" ht="16" x14ac:dyDescent="0.2">
      <c r="D117"/>
      <c r="E117"/>
      <c r="F117"/>
      <c r="G117"/>
      <c r="H117"/>
      <c r="I117"/>
      <c r="J117"/>
      <c r="K117"/>
      <c r="L117"/>
      <c r="M117"/>
      <c r="N117" s="80"/>
    </row>
    <row r="118" spans="4:14" ht="16" x14ac:dyDescent="0.2">
      <c r="D118"/>
      <c r="E118"/>
      <c r="F118"/>
      <c r="G118"/>
      <c r="H118"/>
      <c r="I118"/>
      <c r="J118"/>
      <c r="K118"/>
      <c r="L118"/>
      <c r="M118"/>
      <c r="N118" s="80"/>
    </row>
    <row r="119" spans="4:14" ht="16" x14ac:dyDescent="0.2">
      <c r="D119"/>
      <c r="E119"/>
      <c r="F119"/>
      <c r="G119"/>
      <c r="H119"/>
      <c r="I119"/>
      <c r="J119"/>
      <c r="K119"/>
      <c r="L119"/>
      <c r="M119"/>
      <c r="N119" s="80"/>
    </row>
    <row r="120" spans="4:14" ht="16" x14ac:dyDescent="0.2">
      <c r="D120"/>
      <c r="E120"/>
      <c r="F120"/>
      <c r="G120"/>
      <c r="H120"/>
      <c r="I120"/>
      <c r="J120"/>
      <c r="K120"/>
      <c r="L120"/>
      <c r="M120"/>
      <c r="N120" s="80"/>
    </row>
    <row r="121" spans="4:14" ht="16" x14ac:dyDescent="0.2">
      <c r="D121"/>
      <c r="E121"/>
      <c r="F121"/>
      <c r="G121"/>
      <c r="H121"/>
      <c r="I121"/>
      <c r="J121"/>
      <c r="K121"/>
      <c r="L121"/>
      <c r="M121"/>
      <c r="N121" s="80"/>
    </row>
    <row r="122" spans="4:14" ht="16" x14ac:dyDescent="0.2">
      <c r="D122"/>
      <c r="E122"/>
      <c r="F122"/>
      <c r="G122"/>
      <c r="H122"/>
      <c r="I122"/>
      <c r="J122"/>
      <c r="K122"/>
      <c r="L122"/>
      <c r="M122"/>
      <c r="N122" s="80"/>
    </row>
    <row r="123" spans="4:14" ht="16" x14ac:dyDescent="0.2">
      <c r="D123"/>
      <c r="E123"/>
      <c r="F123"/>
      <c r="G123"/>
      <c r="H123"/>
      <c r="I123"/>
      <c r="J123"/>
      <c r="K123"/>
      <c r="L123"/>
      <c r="M123"/>
      <c r="N123" s="80"/>
    </row>
    <row r="124" spans="4:14" ht="16" x14ac:dyDescent="0.2">
      <c r="D124"/>
      <c r="E124"/>
      <c r="F124"/>
      <c r="G124"/>
      <c r="H124"/>
      <c r="I124"/>
      <c r="J124"/>
      <c r="K124"/>
      <c r="L124"/>
      <c r="M124"/>
      <c r="N124" s="80"/>
    </row>
    <row r="125" spans="4:14" ht="16" x14ac:dyDescent="0.2">
      <c r="D125"/>
      <c r="E125"/>
      <c r="F125"/>
      <c r="G125"/>
      <c r="H125"/>
      <c r="I125"/>
      <c r="J125"/>
      <c r="K125"/>
      <c r="L125"/>
      <c r="M125"/>
      <c r="N125" s="80"/>
    </row>
    <row r="126" spans="4:14" ht="16" x14ac:dyDescent="0.2">
      <c r="D126"/>
      <c r="E126"/>
      <c r="F126"/>
      <c r="G126"/>
      <c r="H126"/>
      <c r="I126"/>
      <c r="J126"/>
      <c r="K126"/>
      <c r="L126"/>
      <c r="M126"/>
      <c r="N126" s="80"/>
    </row>
    <row r="127" spans="4:14" ht="16" x14ac:dyDescent="0.2">
      <c r="D127"/>
      <c r="E127"/>
      <c r="F127"/>
      <c r="G127"/>
      <c r="H127"/>
      <c r="I127"/>
      <c r="J127"/>
      <c r="K127"/>
      <c r="L127"/>
      <c r="M127"/>
      <c r="N127" s="80"/>
    </row>
    <row r="128" spans="4:14" ht="16" x14ac:dyDescent="0.2">
      <c r="D128"/>
      <c r="E128"/>
      <c r="F128"/>
      <c r="G128"/>
      <c r="H128"/>
      <c r="I128"/>
      <c r="J128"/>
      <c r="K128"/>
      <c r="L128"/>
      <c r="M128"/>
      <c r="N128" s="80"/>
    </row>
    <row r="129" spans="4:14" ht="16" x14ac:dyDescent="0.2">
      <c r="D129"/>
      <c r="E129"/>
      <c r="F129"/>
      <c r="G129"/>
      <c r="H129"/>
      <c r="I129"/>
      <c r="J129"/>
      <c r="K129"/>
      <c r="L129"/>
      <c r="M129"/>
      <c r="N129" s="80"/>
    </row>
    <row r="130" spans="4:14" ht="16" x14ac:dyDescent="0.2">
      <c r="D130"/>
      <c r="E130"/>
      <c r="F130"/>
      <c r="G130"/>
      <c r="H130"/>
      <c r="I130"/>
      <c r="J130"/>
      <c r="K130"/>
      <c r="L130"/>
      <c r="M130"/>
      <c r="N130" s="80"/>
    </row>
    <row r="131" spans="4:14" ht="16" x14ac:dyDescent="0.2">
      <c r="D131"/>
      <c r="E131"/>
      <c r="F131"/>
      <c r="G131"/>
      <c r="H131"/>
      <c r="I131"/>
      <c r="J131"/>
      <c r="K131"/>
      <c r="L131"/>
      <c r="M131"/>
      <c r="N131" s="80"/>
    </row>
    <row r="132" spans="4:14" ht="16" x14ac:dyDescent="0.2">
      <c r="D132"/>
      <c r="E132"/>
      <c r="F132"/>
      <c r="G132"/>
      <c r="H132"/>
      <c r="I132"/>
      <c r="J132"/>
      <c r="K132"/>
      <c r="L132"/>
      <c r="M132"/>
      <c r="N132" s="80"/>
    </row>
    <row r="133" spans="4:14" ht="16" x14ac:dyDescent="0.2">
      <c r="D133"/>
      <c r="E133"/>
      <c r="F133"/>
      <c r="G133"/>
      <c r="H133"/>
      <c r="I133"/>
      <c r="J133"/>
      <c r="K133"/>
      <c r="L133"/>
      <c r="M133"/>
      <c r="N133" s="80"/>
    </row>
    <row r="134" spans="4:14" ht="16" x14ac:dyDescent="0.2">
      <c r="D134"/>
      <c r="E134"/>
      <c r="F134"/>
      <c r="G134"/>
      <c r="H134"/>
      <c r="I134"/>
      <c r="J134"/>
      <c r="K134"/>
      <c r="L134"/>
      <c r="M134"/>
      <c r="N134" s="80"/>
    </row>
    <row r="135" spans="4:14" ht="16" x14ac:dyDescent="0.2">
      <c r="D135"/>
      <c r="E135"/>
      <c r="F135"/>
      <c r="G135"/>
      <c r="H135"/>
      <c r="I135"/>
      <c r="J135"/>
      <c r="K135"/>
      <c r="L135"/>
      <c r="M135"/>
      <c r="N135" s="80"/>
    </row>
    <row r="136" spans="4:14" ht="16" x14ac:dyDescent="0.2">
      <c r="D136"/>
      <c r="E136"/>
      <c r="F136"/>
      <c r="G136"/>
      <c r="H136"/>
      <c r="I136"/>
      <c r="J136"/>
      <c r="K136"/>
      <c r="L136"/>
      <c r="M136"/>
      <c r="N136" s="80"/>
    </row>
    <row r="137" spans="4:14" ht="16" x14ac:dyDescent="0.2">
      <c r="D137"/>
      <c r="E137"/>
      <c r="F137"/>
      <c r="G137"/>
      <c r="H137"/>
      <c r="I137"/>
      <c r="J137"/>
      <c r="K137"/>
      <c r="L137"/>
      <c r="M137"/>
      <c r="N137" s="80"/>
    </row>
    <row r="138" spans="4:14" ht="16" x14ac:dyDescent="0.2">
      <c r="D138"/>
      <c r="E138"/>
      <c r="F138"/>
      <c r="G138"/>
      <c r="H138"/>
      <c r="I138"/>
      <c r="J138"/>
      <c r="K138"/>
      <c r="L138"/>
      <c r="M138"/>
      <c r="N138" s="80"/>
    </row>
    <row r="139" spans="4:14" ht="16" x14ac:dyDescent="0.2">
      <c r="D139"/>
      <c r="E139"/>
      <c r="F139"/>
      <c r="G139"/>
      <c r="H139"/>
      <c r="I139"/>
      <c r="J139"/>
      <c r="K139"/>
      <c r="L139"/>
      <c r="M139"/>
      <c r="N139" s="80"/>
    </row>
    <row r="140" spans="4:14" ht="16" x14ac:dyDescent="0.2">
      <c r="D140"/>
      <c r="E140"/>
      <c r="F140"/>
      <c r="G140"/>
      <c r="H140"/>
      <c r="I140"/>
      <c r="J140"/>
      <c r="K140"/>
      <c r="L140"/>
      <c r="M140"/>
      <c r="N140" s="80"/>
    </row>
    <row r="141" spans="4:14" ht="16" x14ac:dyDescent="0.2">
      <c r="D141"/>
      <c r="E141"/>
      <c r="F141"/>
      <c r="G141"/>
      <c r="H141"/>
      <c r="I141"/>
      <c r="J141"/>
      <c r="K141"/>
      <c r="L141"/>
      <c r="M141"/>
      <c r="N141" s="80"/>
    </row>
    <row r="142" spans="4:14" ht="16" x14ac:dyDescent="0.2">
      <c r="D142"/>
      <c r="E142"/>
      <c r="F142"/>
      <c r="G142"/>
      <c r="H142"/>
      <c r="I142"/>
      <c r="J142"/>
      <c r="K142"/>
      <c r="L142"/>
      <c r="M142"/>
      <c r="N142" s="80"/>
    </row>
    <row r="143" spans="4:14" ht="16" x14ac:dyDescent="0.2">
      <c r="D143"/>
      <c r="E143"/>
      <c r="F143"/>
      <c r="G143"/>
      <c r="H143"/>
      <c r="I143"/>
      <c r="J143"/>
      <c r="K143"/>
      <c r="L143"/>
      <c r="M143"/>
      <c r="N143" s="80"/>
    </row>
    <row r="144" spans="4:14" ht="16" x14ac:dyDescent="0.2">
      <c r="D144"/>
      <c r="E144"/>
      <c r="F144"/>
      <c r="G144"/>
      <c r="H144"/>
      <c r="I144"/>
      <c r="J144"/>
      <c r="K144"/>
      <c r="L144"/>
      <c r="M144"/>
      <c r="N144" s="80"/>
    </row>
    <row r="145" spans="4:14" ht="16" x14ac:dyDescent="0.2">
      <c r="D145"/>
      <c r="E145"/>
      <c r="F145"/>
      <c r="G145"/>
      <c r="H145"/>
      <c r="I145"/>
      <c r="J145"/>
      <c r="K145"/>
      <c r="L145"/>
      <c r="M145"/>
      <c r="N145" s="80"/>
    </row>
    <row r="146" spans="4:14" ht="16" x14ac:dyDescent="0.2">
      <c r="D146"/>
      <c r="E146"/>
      <c r="F146"/>
      <c r="G146"/>
      <c r="H146"/>
      <c r="I146"/>
      <c r="J146"/>
      <c r="K146"/>
      <c r="L146"/>
      <c r="M146"/>
      <c r="N146" s="80"/>
    </row>
    <row r="147" spans="4:14" ht="16" x14ac:dyDescent="0.2">
      <c r="D147"/>
      <c r="E147"/>
      <c r="F147"/>
      <c r="G147"/>
      <c r="H147"/>
      <c r="I147"/>
      <c r="J147"/>
      <c r="K147"/>
      <c r="L147"/>
      <c r="M147"/>
      <c r="N147" s="80"/>
    </row>
    <row r="148" spans="4:14" ht="16" x14ac:dyDescent="0.2">
      <c r="D148"/>
      <c r="E148"/>
      <c r="F148"/>
      <c r="G148"/>
      <c r="H148"/>
      <c r="I148"/>
      <c r="J148"/>
      <c r="K148"/>
      <c r="L148"/>
      <c r="M148"/>
      <c r="N148" s="80"/>
    </row>
    <row r="149" spans="4:14" ht="16" x14ac:dyDescent="0.2">
      <c r="D149"/>
      <c r="E149"/>
      <c r="F149"/>
      <c r="G149"/>
      <c r="H149"/>
      <c r="I149"/>
      <c r="J149"/>
      <c r="K149"/>
      <c r="L149"/>
      <c r="M149"/>
      <c r="N149" s="80"/>
    </row>
    <row r="150" spans="4:14" ht="16" x14ac:dyDescent="0.2">
      <c r="D150"/>
      <c r="E150"/>
      <c r="F150"/>
      <c r="G150"/>
      <c r="H150"/>
      <c r="I150"/>
      <c r="J150"/>
      <c r="K150"/>
      <c r="L150"/>
      <c r="M150"/>
      <c r="N150" s="80"/>
    </row>
    <row r="151" spans="4:14" ht="16" x14ac:dyDescent="0.2">
      <c r="D151"/>
      <c r="E151"/>
      <c r="F151"/>
      <c r="G151"/>
      <c r="H151"/>
      <c r="I151"/>
      <c r="J151"/>
      <c r="K151"/>
      <c r="L151"/>
      <c r="M151"/>
      <c r="N151" s="80"/>
    </row>
    <row r="152" spans="4:14" ht="16" x14ac:dyDescent="0.2">
      <c r="D152"/>
      <c r="E152"/>
      <c r="F152"/>
      <c r="G152"/>
      <c r="H152"/>
      <c r="I152"/>
      <c r="J152"/>
      <c r="K152"/>
      <c r="L152"/>
      <c r="M152"/>
      <c r="N152" s="80"/>
    </row>
    <row r="153" spans="4:14" ht="16" x14ac:dyDescent="0.2">
      <c r="D153"/>
      <c r="E153"/>
      <c r="F153"/>
      <c r="G153"/>
      <c r="H153"/>
      <c r="I153"/>
      <c r="J153"/>
      <c r="K153"/>
      <c r="L153"/>
      <c r="M153"/>
      <c r="N153" s="80"/>
    </row>
    <row r="154" spans="4:14" ht="16" x14ac:dyDescent="0.2">
      <c r="D154"/>
      <c r="E154"/>
      <c r="F154"/>
      <c r="G154"/>
      <c r="H154"/>
      <c r="I154"/>
      <c r="J154"/>
      <c r="K154"/>
      <c r="L154"/>
      <c r="M154"/>
      <c r="N154" s="80"/>
    </row>
    <row r="155" spans="4:14" ht="16" x14ac:dyDescent="0.2">
      <c r="D155"/>
      <c r="E155"/>
      <c r="F155"/>
      <c r="G155"/>
      <c r="H155"/>
      <c r="I155"/>
      <c r="J155"/>
      <c r="K155"/>
      <c r="L155"/>
      <c r="M155"/>
      <c r="N155" s="80"/>
    </row>
    <row r="156" spans="4:14" ht="16" x14ac:dyDescent="0.2">
      <c r="D156"/>
      <c r="E156"/>
      <c r="F156"/>
      <c r="G156"/>
      <c r="H156"/>
      <c r="I156"/>
      <c r="J156"/>
      <c r="K156"/>
      <c r="L156"/>
      <c r="M156"/>
      <c r="N156" s="80"/>
    </row>
    <row r="157" spans="4:14" ht="16" x14ac:dyDescent="0.2">
      <c r="D157"/>
      <c r="E157"/>
      <c r="F157"/>
      <c r="G157"/>
      <c r="H157"/>
      <c r="I157"/>
      <c r="J157"/>
      <c r="K157"/>
      <c r="L157"/>
      <c r="M157"/>
      <c r="N157" s="80"/>
    </row>
    <row r="158" spans="4:14" ht="16" x14ac:dyDescent="0.2">
      <c r="D158"/>
      <c r="E158"/>
      <c r="F158"/>
      <c r="G158"/>
      <c r="H158"/>
      <c r="I158"/>
      <c r="J158"/>
      <c r="K158"/>
      <c r="L158"/>
      <c r="M158"/>
      <c r="N158" s="80"/>
    </row>
    <row r="159" spans="4:14" ht="16" x14ac:dyDescent="0.2">
      <c r="D159"/>
      <c r="E159"/>
      <c r="F159"/>
      <c r="G159"/>
      <c r="H159"/>
      <c r="I159"/>
      <c r="J159"/>
      <c r="K159"/>
      <c r="L159"/>
      <c r="M159"/>
      <c r="N159" s="80"/>
    </row>
    <row r="160" spans="4:14" ht="16" x14ac:dyDescent="0.2">
      <c r="D160"/>
      <c r="E160"/>
      <c r="F160"/>
      <c r="G160"/>
      <c r="H160"/>
      <c r="I160"/>
      <c r="J160"/>
      <c r="K160"/>
      <c r="L160"/>
      <c r="M160"/>
      <c r="N160" s="80"/>
    </row>
    <row r="161" spans="4:14" ht="16" x14ac:dyDescent="0.2">
      <c r="D161"/>
      <c r="E161"/>
      <c r="F161"/>
      <c r="G161"/>
      <c r="H161"/>
      <c r="I161"/>
      <c r="J161"/>
      <c r="K161"/>
      <c r="L161"/>
      <c r="M161"/>
      <c r="N161" s="80"/>
    </row>
    <row r="162" spans="4:14" ht="16" x14ac:dyDescent="0.2">
      <c r="D162"/>
      <c r="E162"/>
      <c r="F162"/>
      <c r="G162"/>
      <c r="H162"/>
      <c r="I162"/>
      <c r="J162"/>
      <c r="K162"/>
      <c r="L162"/>
      <c r="M162"/>
      <c r="N162" s="80"/>
    </row>
    <row r="163" spans="4:14" ht="16" x14ac:dyDescent="0.2">
      <c r="D163"/>
      <c r="E163"/>
      <c r="F163"/>
      <c r="G163"/>
      <c r="H163"/>
      <c r="I163"/>
      <c r="J163"/>
      <c r="K163"/>
      <c r="L163"/>
      <c r="M163"/>
      <c r="N163" s="80"/>
    </row>
    <row r="164" spans="4:14" ht="16" x14ac:dyDescent="0.2">
      <c r="D164"/>
      <c r="E164"/>
      <c r="F164"/>
      <c r="G164"/>
      <c r="H164"/>
      <c r="I164"/>
      <c r="J164"/>
      <c r="K164"/>
      <c r="L164"/>
      <c r="M164"/>
      <c r="N164" s="80"/>
    </row>
    <row r="165" spans="4:14" ht="16" x14ac:dyDescent="0.2">
      <c r="D165"/>
      <c r="E165"/>
      <c r="F165"/>
      <c r="G165"/>
      <c r="H165"/>
      <c r="I165"/>
      <c r="J165"/>
      <c r="K165"/>
      <c r="L165"/>
      <c r="M165"/>
      <c r="N165" s="80"/>
    </row>
    <row r="166" spans="4:14" ht="16" x14ac:dyDescent="0.2">
      <c r="D166"/>
      <c r="E166"/>
      <c r="F166"/>
      <c r="G166"/>
      <c r="H166"/>
      <c r="I166"/>
      <c r="J166"/>
      <c r="K166"/>
      <c r="L166"/>
      <c r="M166"/>
      <c r="N166" s="80"/>
    </row>
    <row r="167" spans="4:14" ht="16" x14ac:dyDescent="0.2">
      <c r="D167"/>
      <c r="E167"/>
      <c r="F167"/>
      <c r="G167"/>
      <c r="H167"/>
      <c r="I167"/>
      <c r="J167"/>
      <c r="K167"/>
      <c r="L167"/>
      <c r="M167"/>
      <c r="N167" s="80"/>
    </row>
    <row r="168" spans="4:14" ht="16" x14ac:dyDescent="0.2">
      <c r="D168"/>
      <c r="E168"/>
      <c r="F168"/>
      <c r="G168"/>
      <c r="H168"/>
      <c r="I168"/>
      <c r="J168"/>
      <c r="K168"/>
      <c r="L168"/>
      <c r="M168"/>
      <c r="N168" s="80"/>
    </row>
    <row r="169" spans="4:14" ht="16" x14ac:dyDescent="0.2">
      <c r="D169"/>
      <c r="E169"/>
      <c r="F169"/>
      <c r="G169"/>
      <c r="H169"/>
      <c r="I169"/>
      <c r="J169"/>
      <c r="K169"/>
      <c r="L169"/>
      <c r="M169"/>
      <c r="N169" s="80"/>
    </row>
    <row r="170" spans="4:14" ht="16" x14ac:dyDescent="0.2">
      <c r="D170"/>
      <c r="E170"/>
      <c r="F170"/>
      <c r="G170"/>
      <c r="H170"/>
      <c r="I170"/>
      <c r="J170"/>
      <c r="K170"/>
      <c r="L170"/>
      <c r="M170"/>
      <c r="N170" s="80"/>
    </row>
    <row r="171" spans="4:14" ht="16" x14ac:dyDescent="0.2">
      <c r="D171"/>
      <c r="E171"/>
      <c r="F171"/>
      <c r="G171"/>
      <c r="H171"/>
      <c r="I171"/>
      <c r="J171"/>
      <c r="K171"/>
      <c r="L171"/>
      <c r="M171"/>
      <c r="N171" s="80"/>
    </row>
    <row r="172" spans="4:14" ht="16" x14ac:dyDescent="0.2">
      <c r="D172"/>
      <c r="E172"/>
      <c r="F172"/>
      <c r="G172"/>
      <c r="H172"/>
      <c r="I172"/>
      <c r="J172"/>
      <c r="K172"/>
      <c r="L172"/>
      <c r="M172"/>
      <c r="N172" s="80"/>
    </row>
    <row r="173" spans="4:14" ht="16" x14ac:dyDescent="0.2">
      <c r="D173"/>
      <c r="E173"/>
      <c r="F173"/>
      <c r="G173"/>
      <c r="H173"/>
      <c r="I173"/>
      <c r="J173"/>
      <c r="K173"/>
      <c r="L173"/>
      <c r="M173"/>
      <c r="N173" s="80"/>
    </row>
    <row r="174" spans="4:14" ht="16" x14ac:dyDescent="0.2">
      <c r="D174"/>
      <c r="E174"/>
      <c r="F174"/>
      <c r="G174"/>
      <c r="H174"/>
      <c r="I174"/>
      <c r="J174"/>
      <c r="K174"/>
      <c r="L174"/>
      <c r="M174"/>
      <c r="N174" s="80"/>
    </row>
    <row r="175" spans="4:14" ht="16" x14ac:dyDescent="0.2">
      <c r="D175"/>
      <c r="E175"/>
      <c r="F175"/>
      <c r="G175"/>
      <c r="H175"/>
      <c r="I175"/>
      <c r="J175"/>
      <c r="K175"/>
      <c r="L175"/>
      <c r="M175"/>
      <c r="N175" s="80"/>
    </row>
    <row r="176" spans="4:14" ht="16" x14ac:dyDescent="0.2">
      <c r="D176"/>
      <c r="E176"/>
      <c r="F176"/>
      <c r="G176"/>
      <c r="H176"/>
      <c r="I176"/>
      <c r="J176"/>
      <c r="K176"/>
      <c r="L176"/>
      <c r="M176"/>
      <c r="N176" s="80"/>
    </row>
    <row r="177" spans="4:14" ht="16" x14ac:dyDescent="0.2">
      <c r="D177"/>
      <c r="E177"/>
      <c r="F177"/>
      <c r="G177"/>
      <c r="H177"/>
      <c r="I177"/>
      <c r="J177"/>
      <c r="K177"/>
      <c r="L177"/>
      <c r="M177"/>
      <c r="N177" s="80"/>
    </row>
    <row r="178" spans="4:14" ht="16" x14ac:dyDescent="0.2">
      <c r="D178"/>
      <c r="E178"/>
      <c r="F178"/>
      <c r="G178"/>
      <c r="H178"/>
      <c r="I178"/>
      <c r="J178"/>
      <c r="K178"/>
      <c r="L178"/>
      <c r="M178"/>
      <c r="N178" s="80"/>
    </row>
    <row r="179" spans="4:14" ht="16" x14ac:dyDescent="0.2">
      <c r="D179"/>
      <c r="E179"/>
      <c r="F179"/>
      <c r="G179"/>
      <c r="H179"/>
      <c r="I179"/>
      <c r="J179"/>
      <c r="K179"/>
      <c r="L179"/>
      <c r="M179"/>
      <c r="N179" s="80"/>
    </row>
    <row r="180" spans="4:14" ht="16" x14ac:dyDescent="0.2">
      <c r="D180"/>
      <c r="E180"/>
      <c r="F180"/>
      <c r="G180"/>
      <c r="H180"/>
      <c r="I180"/>
      <c r="J180"/>
      <c r="K180"/>
      <c r="L180"/>
      <c r="M180"/>
      <c r="N180" s="80"/>
    </row>
    <row r="181" spans="4:14" ht="16" x14ac:dyDescent="0.2">
      <c r="D181"/>
      <c r="E181"/>
      <c r="F181"/>
      <c r="G181"/>
      <c r="H181"/>
      <c r="I181"/>
      <c r="J181"/>
      <c r="K181"/>
      <c r="L181"/>
      <c r="M181"/>
      <c r="N181" s="80"/>
    </row>
    <row r="182" spans="4:14" ht="16" x14ac:dyDescent="0.2">
      <c r="D182"/>
      <c r="E182"/>
      <c r="F182"/>
      <c r="G182"/>
      <c r="H182"/>
      <c r="I182"/>
      <c r="J182"/>
      <c r="K182"/>
      <c r="L182"/>
      <c r="M182"/>
      <c r="N182" s="80"/>
    </row>
    <row r="183" spans="4:14" ht="16" x14ac:dyDescent="0.2">
      <c r="D183"/>
      <c r="E183"/>
      <c r="F183"/>
      <c r="G183"/>
      <c r="H183"/>
      <c r="I183"/>
      <c r="J183"/>
      <c r="K183"/>
      <c r="L183"/>
      <c r="M183"/>
      <c r="N183" s="80"/>
    </row>
    <row r="184" spans="4:14" ht="16" x14ac:dyDescent="0.2">
      <c r="D184"/>
      <c r="E184"/>
      <c r="F184"/>
      <c r="G184"/>
      <c r="H184"/>
      <c r="I184"/>
      <c r="J184"/>
      <c r="K184"/>
      <c r="L184"/>
      <c r="M184"/>
      <c r="N184" s="80"/>
    </row>
    <row r="185" spans="4:14" ht="16" x14ac:dyDescent="0.2">
      <c r="D185"/>
      <c r="E185"/>
      <c r="F185"/>
      <c r="G185"/>
      <c r="H185"/>
      <c r="I185"/>
      <c r="J185"/>
      <c r="K185"/>
      <c r="L185"/>
      <c r="M185"/>
      <c r="N185" s="80"/>
    </row>
    <row r="186" spans="4:14" ht="16" x14ac:dyDescent="0.2">
      <c r="D186"/>
      <c r="E186"/>
      <c r="F186"/>
      <c r="G186"/>
      <c r="H186"/>
      <c r="I186"/>
      <c r="J186"/>
      <c r="K186"/>
      <c r="L186"/>
      <c r="M186"/>
      <c r="N186" s="80"/>
    </row>
    <row r="187" spans="4:14" ht="16" x14ac:dyDescent="0.2">
      <c r="D187"/>
      <c r="E187"/>
      <c r="F187"/>
      <c r="G187"/>
      <c r="H187"/>
      <c r="I187"/>
      <c r="J187"/>
      <c r="K187"/>
      <c r="L187"/>
      <c r="M187"/>
      <c r="N187" s="80"/>
    </row>
    <row r="188" spans="4:14" ht="16" x14ac:dyDescent="0.2">
      <c r="D188"/>
      <c r="E188"/>
      <c r="F188"/>
      <c r="G188"/>
      <c r="H188"/>
      <c r="I188"/>
      <c r="J188"/>
      <c r="K188"/>
      <c r="L188"/>
      <c r="M188"/>
      <c r="N188" s="80"/>
    </row>
    <row r="189" spans="4:14" ht="16" x14ac:dyDescent="0.2">
      <c r="D189"/>
      <c r="E189"/>
      <c r="F189"/>
      <c r="G189"/>
      <c r="H189"/>
      <c r="I189"/>
      <c r="J189"/>
      <c r="K189"/>
      <c r="L189"/>
      <c r="M189"/>
      <c r="N189" s="80"/>
    </row>
    <row r="190" spans="4:14" ht="16" x14ac:dyDescent="0.2">
      <c r="D190"/>
      <c r="E190"/>
      <c r="F190"/>
      <c r="G190"/>
      <c r="H190"/>
      <c r="I190"/>
      <c r="J190"/>
      <c r="K190"/>
      <c r="L190"/>
      <c r="M190"/>
      <c r="N190" s="80"/>
    </row>
    <row r="191" spans="4:14" ht="16" x14ac:dyDescent="0.2">
      <c r="D191"/>
      <c r="E191"/>
      <c r="F191"/>
      <c r="G191"/>
      <c r="H191"/>
      <c r="I191"/>
      <c r="J191"/>
      <c r="K191"/>
      <c r="L191"/>
      <c r="M191"/>
      <c r="N191" s="80"/>
    </row>
    <row r="192" spans="4:14" ht="16" x14ac:dyDescent="0.2">
      <c r="D192"/>
      <c r="E192"/>
      <c r="F192"/>
      <c r="G192"/>
      <c r="H192"/>
      <c r="I192"/>
      <c r="J192"/>
      <c r="K192"/>
      <c r="L192"/>
      <c r="M192"/>
      <c r="N192" s="80"/>
    </row>
    <row r="193" spans="4:14" ht="16" x14ac:dyDescent="0.2">
      <c r="D193"/>
      <c r="E193"/>
      <c r="F193"/>
      <c r="G193"/>
      <c r="H193"/>
      <c r="I193"/>
      <c r="J193"/>
      <c r="K193"/>
      <c r="L193"/>
      <c r="M193"/>
      <c r="N193" s="80"/>
    </row>
    <row r="194" spans="4:14" ht="16" x14ac:dyDescent="0.2">
      <c r="D194"/>
      <c r="E194"/>
      <c r="F194"/>
      <c r="G194"/>
      <c r="H194"/>
      <c r="I194"/>
      <c r="J194"/>
      <c r="K194"/>
      <c r="L194"/>
      <c r="M194"/>
      <c r="N194" s="80"/>
    </row>
    <row r="195" spans="4:14" ht="16" x14ac:dyDescent="0.2">
      <c r="D195"/>
      <c r="E195"/>
      <c r="F195"/>
      <c r="G195"/>
      <c r="H195"/>
      <c r="I195"/>
      <c r="J195"/>
      <c r="K195"/>
      <c r="L195"/>
      <c r="M195"/>
      <c r="N195" s="80"/>
    </row>
    <row r="196" spans="4:14" ht="16" x14ac:dyDescent="0.2">
      <c r="D196"/>
      <c r="E196"/>
      <c r="F196"/>
      <c r="G196"/>
      <c r="H196"/>
      <c r="I196"/>
      <c r="J196"/>
      <c r="K196"/>
      <c r="L196"/>
      <c r="M196"/>
      <c r="N196" s="80"/>
    </row>
    <row r="197" spans="4:14" ht="16" x14ac:dyDescent="0.2">
      <c r="D197"/>
      <c r="E197"/>
      <c r="F197"/>
      <c r="G197"/>
      <c r="H197"/>
      <c r="I197"/>
      <c r="J197"/>
      <c r="K197"/>
      <c r="L197"/>
      <c r="M197"/>
      <c r="N197" s="80"/>
    </row>
    <row r="198" spans="4:14" ht="16" x14ac:dyDescent="0.2">
      <c r="D198"/>
      <c r="E198"/>
      <c r="F198"/>
      <c r="G198"/>
      <c r="H198"/>
      <c r="I198"/>
      <c r="J198"/>
      <c r="K198"/>
      <c r="L198"/>
      <c r="M198"/>
      <c r="N198" s="80"/>
    </row>
    <row r="199" spans="4:14" ht="16" x14ac:dyDescent="0.2">
      <c r="D199"/>
      <c r="E199"/>
      <c r="F199"/>
      <c r="G199"/>
      <c r="H199"/>
      <c r="I199"/>
      <c r="J199"/>
      <c r="K199"/>
      <c r="L199"/>
      <c r="M199"/>
      <c r="N199" s="80"/>
    </row>
    <row r="200" spans="4:14" ht="16" x14ac:dyDescent="0.2">
      <c r="D200"/>
      <c r="E200"/>
      <c r="F200"/>
      <c r="G200"/>
      <c r="H200"/>
      <c r="I200"/>
      <c r="J200"/>
      <c r="K200"/>
      <c r="L200"/>
      <c r="M200"/>
      <c r="N200" s="80"/>
    </row>
    <row r="201" spans="4:14" ht="16" x14ac:dyDescent="0.2">
      <c r="D201"/>
      <c r="E201"/>
      <c r="F201"/>
      <c r="G201"/>
      <c r="H201"/>
      <c r="I201"/>
      <c r="J201"/>
      <c r="K201"/>
      <c r="L201"/>
      <c r="M201"/>
      <c r="N201" s="80"/>
    </row>
    <row r="202" spans="4:14" ht="16" x14ac:dyDescent="0.2">
      <c r="D202"/>
      <c r="E202"/>
      <c r="F202"/>
      <c r="G202"/>
      <c r="H202"/>
      <c r="I202"/>
      <c r="J202"/>
      <c r="K202"/>
      <c r="L202"/>
      <c r="M202"/>
      <c r="N202" s="80"/>
    </row>
    <row r="203" spans="4:14" ht="16" x14ac:dyDescent="0.2">
      <c r="D203"/>
      <c r="E203"/>
      <c r="F203"/>
      <c r="G203"/>
      <c r="H203"/>
      <c r="I203"/>
      <c r="J203"/>
      <c r="K203"/>
      <c r="L203"/>
      <c r="M203"/>
      <c r="N203" s="80"/>
    </row>
    <row r="204" spans="4:14" ht="16" x14ac:dyDescent="0.2">
      <c r="D204"/>
      <c r="E204"/>
      <c r="F204"/>
      <c r="G204"/>
      <c r="H204"/>
      <c r="I204"/>
      <c r="J204"/>
      <c r="K204"/>
      <c r="L204"/>
      <c r="M204"/>
      <c r="N204" s="80"/>
    </row>
    <row r="205" spans="4:14" ht="16" x14ac:dyDescent="0.2">
      <c r="D205"/>
      <c r="E205"/>
      <c r="F205"/>
      <c r="G205"/>
      <c r="H205"/>
      <c r="I205"/>
      <c r="J205"/>
      <c r="K205"/>
      <c r="L205"/>
      <c r="M205"/>
      <c r="N205" s="80"/>
    </row>
    <row r="206" spans="4:14" ht="16" x14ac:dyDescent="0.2">
      <c r="D206"/>
      <c r="E206"/>
      <c r="F206"/>
      <c r="G206"/>
      <c r="H206"/>
      <c r="I206"/>
      <c r="J206"/>
      <c r="K206"/>
      <c r="L206"/>
      <c r="M206"/>
      <c r="N206" s="80"/>
    </row>
    <row r="207" spans="4:14" ht="16" x14ac:dyDescent="0.2">
      <c r="D207"/>
      <c r="E207"/>
      <c r="F207"/>
      <c r="G207"/>
      <c r="H207"/>
      <c r="I207"/>
      <c r="J207"/>
      <c r="K207"/>
      <c r="L207"/>
      <c r="M207"/>
      <c r="N207" s="80"/>
    </row>
    <row r="208" spans="4:14" ht="16" x14ac:dyDescent="0.2">
      <c r="D208"/>
      <c r="E208"/>
      <c r="F208"/>
      <c r="G208"/>
      <c r="H208"/>
      <c r="I208"/>
      <c r="J208"/>
      <c r="K208"/>
      <c r="L208"/>
      <c r="M208"/>
      <c r="N208" s="80"/>
    </row>
    <row r="209" spans="4:14" ht="16" x14ac:dyDescent="0.2">
      <c r="D209"/>
      <c r="E209"/>
      <c r="F209"/>
      <c r="G209"/>
      <c r="H209"/>
      <c r="I209"/>
      <c r="J209"/>
      <c r="K209"/>
      <c r="L209"/>
      <c r="M209"/>
      <c r="N209" s="80"/>
    </row>
    <row r="210" spans="4:14" ht="16" x14ac:dyDescent="0.2">
      <c r="D210"/>
      <c r="E210"/>
      <c r="F210"/>
      <c r="G210"/>
      <c r="H210"/>
      <c r="I210"/>
      <c r="J210"/>
      <c r="K210"/>
      <c r="L210"/>
      <c r="M210"/>
      <c r="N210" s="80"/>
    </row>
    <row r="211" spans="4:14" ht="16" x14ac:dyDescent="0.2">
      <c r="D211"/>
      <c r="E211"/>
      <c r="F211"/>
      <c r="G211"/>
      <c r="H211"/>
      <c r="I211"/>
      <c r="J211"/>
      <c r="K211"/>
      <c r="L211"/>
      <c r="M211"/>
      <c r="N211" s="80"/>
    </row>
    <row r="212" spans="4:14" ht="16" x14ac:dyDescent="0.2">
      <c r="D212"/>
      <c r="E212"/>
      <c r="F212"/>
      <c r="G212"/>
      <c r="H212"/>
      <c r="I212"/>
      <c r="J212"/>
      <c r="K212"/>
      <c r="L212"/>
      <c r="M212"/>
      <c r="N212" s="80"/>
    </row>
    <row r="213" spans="4:14" ht="16" x14ac:dyDescent="0.2">
      <c r="D213"/>
      <c r="E213"/>
      <c r="F213"/>
      <c r="G213"/>
      <c r="H213"/>
      <c r="I213"/>
      <c r="J213"/>
      <c r="K213"/>
      <c r="L213"/>
      <c r="M213"/>
      <c r="N213" s="80"/>
    </row>
    <row r="214" spans="4:14" ht="16" x14ac:dyDescent="0.2">
      <c r="D214"/>
      <c r="E214"/>
      <c r="F214"/>
      <c r="G214"/>
      <c r="H214"/>
      <c r="I214"/>
      <c r="J214"/>
      <c r="K214"/>
      <c r="L214"/>
      <c r="M214"/>
      <c r="N214" s="80"/>
    </row>
    <row r="215" spans="4:14" ht="16" x14ac:dyDescent="0.2">
      <c r="D215"/>
      <c r="E215"/>
      <c r="F215"/>
      <c r="G215"/>
      <c r="H215"/>
      <c r="I215"/>
      <c r="J215"/>
      <c r="K215"/>
      <c r="L215"/>
      <c r="M215"/>
      <c r="N215" s="80"/>
    </row>
    <row r="216" spans="4:14" ht="16" x14ac:dyDescent="0.2">
      <c r="D216"/>
      <c r="E216"/>
      <c r="F216"/>
      <c r="G216"/>
      <c r="H216"/>
      <c r="I216"/>
      <c r="J216"/>
      <c r="K216"/>
      <c r="L216"/>
      <c r="M216"/>
      <c r="N216" s="80"/>
    </row>
    <row r="217" spans="4:14" ht="16" x14ac:dyDescent="0.2">
      <c r="D217"/>
      <c r="E217"/>
      <c r="F217"/>
      <c r="G217"/>
      <c r="H217"/>
      <c r="I217"/>
      <c r="J217"/>
      <c r="K217"/>
      <c r="L217"/>
      <c r="M217"/>
      <c r="N217" s="80"/>
    </row>
    <row r="218" spans="4:14" ht="16" x14ac:dyDescent="0.2">
      <c r="D218"/>
      <c r="E218"/>
      <c r="F218"/>
      <c r="G218"/>
      <c r="H218"/>
      <c r="I218"/>
      <c r="J218"/>
      <c r="K218"/>
      <c r="L218"/>
      <c r="M218"/>
      <c r="N218" s="80"/>
    </row>
    <row r="219" spans="4:14" ht="16" x14ac:dyDescent="0.2">
      <c r="D219"/>
      <c r="E219"/>
      <c r="F219"/>
      <c r="G219"/>
      <c r="H219"/>
      <c r="I219"/>
      <c r="J219"/>
      <c r="K219"/>
      <c r="L219"/>
      <c r="M219"/>
      <c r="N219" s="80"/>
    </row>
    <row r="220" spans="4:14" ht="16" x14ac:dyDescent="0.2">
      <c r="D220"/>
      <c r="E220"/>
      <c r="F220"/>
      <c r="G220"/>
      <c r="H220"/>
      <c r="I220"/>
      <c r="J220"/>
      <c r="K220"/>
      <c r="L220"/>
      <c r="M220"/>
      <c r="N220" s="80"/>
    </row>
    <row r="221" spans="4:14" ht="16" x14ac:dyDescent="0.2">
      <c r="D221"/>
      <c r="E221"/>
      <c r="F221"/>
      <c r="G221"/>
      <c r="H221"/>
      <c r="I221"/>
      <c r="J221"/>
      <c r="K221"/>
      <c r="L221"/>
      <c r="M221"/>
      <c r="N221" s="80"/>
    </row>
    <row r="222" spans="4:14" ht="16" x14ac:dyDescent="0.2">
      <c r="D222"/>
      <c r="E222"/>
      <c r="F222"/>
      <c r="G222"/>
      <c r="H222"/>
      <c r="I222"/>
      <c r="J222"/>
      <c r="K222"/>
      <c r="L222"/>
      <c r="M222"/>
      <c r="N222" s="80"/>
    </row>
    <row r="223" spans="4:14" ht="16" x14ac:dyDescent="0.2">
      <c r="D223"/>
      <c r="E223"/>
      <c r="F223"/>
      <c r="G223"/>
      <c r="H223"/>
      <c r="I223"/>
      <c r="J223"/>
      <c r="K223"/>
      <c r="L223"/>
      <c r="M223"/>
      <c r="N223" s="80"/>
    </row>
    <row r="224" spans="4:14" ht="16" x14ac:dyDescent="0.2">
      <c r="D224"/>
      <c r="E224"/>
      <c r="F224"/>
      <c r="G224"/>
      <c r="H224"/>
      <c r="I224"/>
      <c r="J224"/>
      <c r="K224"/>
      <c r="L224"/>
      <c r="M224"/>
      <c r="N224" s="80"/>
    </row>
    <row r="225" spans="4:14" ht="16" x14ac:dyDescent="0.2">
      <c r="D225"/>
      <c r="E225"/>
      <c r="F225"/>
      <c r="G225"/>
      <c r="H225"/>
      <c r="I225"/>
      <c r="J225"/>
      <c r="K225"/>
      <c r="L225"/>
      <c r="M225"/>
      <c r="N225" s="80"/>
    </row>
    <row r="226" spans="4:14" ht="16" x14ac:dyDescent="0.2">
      <c r="D226"/>
      <c r="E226"/>
      <c r="F226"/>
      <c r="G226"/>
      <c r="H226"/>
      <c r="I226"/>
      <c r="J226"/>
      <c r="K226"/>
      <c r="L226"/>
      <c r="M226"/>
      <c r="N226" s="80"/>
    </row>
    <row r="227" spans="4:14" ht="16" x14ac:dyDescent="0.2">
      <c r="D227"/>
      <c r="E227"/>
      <c r="F227"/>
      <c r="G227"/>
      <c r="H227"/>
      <c r="I227"/>
      <c r="J227"/>
      <c r="K227"/>
      <c r="L227"/>
      <c r="M227"/>
      <c r="N227" s="80"/>
    </row>
    <row r="228" spans="4:14" ht="16" x14ac:dyDescent="0.2">
      <c r="D228"/>
      <c r="E228"/>
      <c r="F228"/>
      <c r="G228"/>
      <c r="H228"/>
      <c r="I228"/>
      <c r="J228"/>
      <c r="K228"/>
      <c r="L228"/>
      <c r="M228"/>
      <c r="N228" s="80"/>
    </row>
    <row r="229" spans="4:14" ht="16" x14ac:dyDescent="0.2">
      <c r="D229"/>
      <c r="E229"/>
      <c r="F229"/>
      <c r="G229"/>
      <c r="H229"/>
      <c r="I229"/>
      <c r="J229"/>
      <c r="K229"/>
      <c r="L229"/>
      <c r="M229"/>
      <c r="N229" s="80"/>
    </row>
    <row r="230" spans="4:14" ht="16" x14ac:dyDescent="0.2">
      <c r="D230"/>
      <c r="E230"/>
      <c r="F230"/>
      <c r="G230"/>
      <c r="H230"/>
      <c r="I230"/>
      <c r="J230"/>
      <c r="K230"/>
      <c r="L230"/>
      <c r="M230"/>
      <c r="N230" s="80"/>
    </row>
    <row r="231" spans="4:14" ht="16" x14ac:dyDescent="0.2">
      <c r="D231"/>
      <c r="E231"/>
      <c r="F231"/>
      <c r="G231"/>
      <c r="H231"/>
      <c r="I231"/>
      <c r="J231"/>
      <c r="K231"/>
      <c r="L231"/>
      <c r="M231"/>
      <c r="N231" s="80"/>
    </row>
    <row r="232" spans="4:14" ht="16" x14ac:dyDescent="0.2">
      <c r="D232"/>
      <c r="E232"/>
      <c r="F232"/>
      <c r="G232"/>
      <c r="H232"/>
      <c r="I232"/>
      <c r="J232"/>
      <c r="K232"/>
      <c r="L232"/>
      <c r="M232"/>
      <c r="N232" s="80"/>
    </row>
    <row r="233" spans="4:14" ht="16" x14ac:dyDescent="0.2">
      <c r="D233"/>
      <c r="E233"/>
      <c r="F233"/>
      <c r="G233"/>
      <c r="H233"/>
      <c r="I233"/>
      <c r="J233"/>
      <c r="K233"/>
      <c r="L233"/>
      <c r="M233"/>
      <c r="N233" s="80"/>
    </row>
    <row r="234" spans="4:14" ht="16" x14ac:dyDescent="0.2">
      <c r="D234"/>
      <c r="E234"/>
      <c r="F234"/>
      <c r="G234"/>
      <c r="H234"/>
      <c r="I234"/>
      <c r="J234"/>
      <c r="K234"/>
      <c r="L234"/>
      <c r="M234"/>
      <c r="N234" s="80"/>
    </row>
    <row r="235" spans="4:14" ht="16" x14ac:dyDescent="0.2">
      <c r="D235"/>
      <c r="E235"/>
      <c r="F235"/>
      <c r="G235"/>
      <c r="H235"/>
      <c r="I235"/>
      <c r="J235"/>
      <c r="K235"/>
      <c r="L235"/>
      <c r="M235"/>
      <c r="N235" s="80"/>
    </row>
    <row r="236" spans="4:14" ht="16" x14ac:dyDescent="0.2">
      <c r="D236"/>
      <c r="E236"/>
      <c r="F236"/>
      <c r="G236"/>
      <c r="H236"/>
      <c r="I236"/>
      <c r="J236"/>
      <c r="K236"/>
      <c r="L236"/>
      <c r="M236"/>
      <c r="N236" s="80"/>
    </row>
    <row r="237" spans="4:14" ht="16" x14ac:dyDescent="0.2">
      <c r="D237"/>
      <c r="E237"/>
      <c r="F237"/>
      <c r="G237"/>
      <c r="H237"/>
      <c r="I237"/>
      <c r="J237"/>
      <c r="K237"/>
      <c r="L237"/>
      <c r="M237"/>
      <c r="N237" s="80"/>
    </row>
    <row r="238" spans="4:14" ht="16" x14ac:dyDescent="0.2">
      <c r="D238"/>
      <c r="E238"/>
      <c r="F238"/>
      <c r="G238"/>
      <c r="H238"/>
      <c r="I238"/>
      <c r="J238"/>
      <c r="K238"/>
      <c r="L238"/>
      <c r="M238"/>
      <c r="N238" s="80"/>
    </row>
    <row r="239" spans="4:14" ht="16" x14ac:dyDescent="0.2">
      <c r="D239"/>
      <c r="E239"/>
      <c r="F239"/>
      <c r="G239"/>
      <c r="H239"/>
      <c r="I239"/>
      <c r="J239"/>
      <c r="K239"/>
      <c r="L239"/>
      <c r="M239"/>
      <c r="N239" s="80"/>
    </row>
    <row r="240" spans="4:14" ht="16" x14ac:dyDescent="0.2">
      <c r="D240"/>
      <c r="E240"/>
      <c r="F240"/>
      <c r="G240"/>
      <c r="H240"/>
      <c r="I240"/>
      <c r="J240"/>
      <c r="K240"/>
      <c r="L240"/>
      <c r="M240"/>
      <c r="N240" s="80"/>
    </row>
    <row r="241" spans="4:14" ht="16" x14ac:dyDescent="0.2">
      <c r="D241"/>
      <c r="E241"/>
      <c r="F241"/>
      <c r="G241"/>
      <c r="H241"/>
      <c r="I241"/>
      <c r="J241"/>
      <c r="K241"/>
      <c r="L241"/>
      <c r="M241"/>
      <c r="N241" s="80"/>
    </row>
    <row r="242" spans="4:14" ht="16" x14ac:dyDescent="0.2">
      <c r="D242"/>
      <c r="E242"/>
      <c r="F242"/>
      <c r="G242"/>
      <c r="H242"/>
      <c r="I242"/>
      <c r="J242"/>
      <c r="K242"/>
      <c r="L242"/>
      <c r="M242"/>
      <c r="N242" s="80"/>
    </row>
    <row r="243" spans="4:14" ht="16" x14ac:dyDescent="0.2">
      <c r="D243"/>
      <c r="E243"/>
      <c r="F243"/>
      <c r="G243"/>
      <c r="H243"/>
      <c r="I243"/>
      <c r="J243"/>
      <c r="K243"/>
      <c r="L243"/>
      <c r="M243"/>
      <c r="N243" s="80"/>
    </row>
    <row r="244" spans="4:14" ht="16" x14ac:dyDescent="0.2">
      <c r="D244"/>
      <c r="E244"/>
      <c r="F244"/>
      <c r="G244"/>
      <c r="H244"/>
      <c r="I244"/>
      <c r="J244"/>
      <c r="K244"/>
      <c r="L244"/>
      <c r="M244"/>
      <c r="N244" s="80"/>
    </row>
    <row r="245" spans="4:14" ht="16" x14ac:dyDescent="0.2">
      <c r="D245"/>
      <c r="E245"/>
      <c r="F245"/>
      <c r="G245"/>
      <c r="H245"/>
      <c r="I245"/>
      <c r="J245"/>
      <c r="K245"/>
      <c r="L245"/>
      <c r="M245"/>
      <c r="N245" s="80"/>
    </row>
    <row r="246" spans="4:14" ht="16" x14ac:dyDescent="0.2">
      <c r="D246"/>
      <c r="E246"/>
      <c r="F246"/>
      <c r="G246"/>
      <c r="H246"/>
      <c r="I246"/>
      <c r="J246"/>
      <c r="K246"/>
      <c r="L246"/>
      <c r="M246"/>
      <c r="N246" s="80"/>
    </row>
    <row r="247" spans="4:14" ht="16" x14ac:dyDescent="0.2">
      <c r="D247"/>
      <c r="E247"/>
      <c r="F247"/>
      <c r="G247"/>
      <c r="H247"/>
      <c r="I247"/>
      <c r="J247"/>
      <c r="K247"/>
      <c r="L247"/>
      <c r="M247"/>
      <c r="N247" s="80"/>
    </row>
    <row r="248" spans="4:14" ht="16" x14ac:dyDescent="0.2">
      <c r="D248"/>
      <c r="E248"/>
      <c r="F248"/>
      <c r="G248"/>
      <c r="H248"/>
      <c r="I248"/>
      <c r="J248"/>
      <c r="K248"/>
      <c r="L248"/>
      <c r="M248"/>
      <c r="N248" s="80"/>
    </row>
    <row r="249" spans="4:14" ht="16" x14ac:dyDescent="0.2">
      <c r="D249"/>
      <c r="E249"/>
      <c r="F249"/>
      <c r="G249"/>
      <c r="H249"/>
      <c r="I249"/>
      <c r="J249"/>
      <c r="K249"/>
      <c r="L249"/>
      <c r="M249"/>
      <c r="N249" s="80"/>
    </row>
    <row r="250" spans="4:14" ht="16" x14ac:dyDescent="0.2">
      <c r="D250"/>
      <c r="E250"/>
      <c r="F250"/>
      <c r="G250"/>
      <c r="H250"/>
      <c r="I250"/>
      <c r="J250"/>
      <c r="K250"/>
      <c r="L250"/>
      <c r="M250"/>
      <c r="N250" s="80"/>
    </row>
    <row r="251" spans="4:14" ht="16" x14ac:dyDescent="0.2">
      <c r="D251"/>
      <c r="E251"/>
      <c r="F251"/>
      <c r="G251"/>
      <c r="H251"/>
      <c r="I251"/>
      <c r="J251"/>
      <c r="K251"/>
      <c r="L251"/>
      <c r="M251"/>
      <c r="N251" s="80"/>
    </row>
    <row r="252" spans="4:14" ht="16" x14ac:dyDescent="0.2">
      <c r="D252"/>
      <c r="E252"/>
      <c r="F252"/>
      <c r="G252"/>
      <c r="H252"/>
      <c r="I252"/>
      <c r="J252"/>
      <c r="K252"/>
      <c r="L252"/>
      <c r="M252"/>
      <c r="N252" s="80"/>
    </row>
    <row r="253" spans="4:14" ht="16" x14ac:dyDescent="0.2">
      <c r="D253"/>
      <c r="E253"/>
      <c r="F253"/>
      <c r="G253"/>
      <c r="H253"/>
      <c r="I253"/>
      <c r="J253"/>
      <c r="K253"/>
      <c r="L253"/>
      <c r="M253"/>
      <c r="N253" s="80"/>
    </row>
    <row r="254" spans="4:14" ht="16" x14ac:dyDescent="0.2">
      <c r="D254"/>
      <c r="E254"/>
      <c r="F254"/>
      <c r="G254"/>
      <c r="H254"/>
      <c r="I254"/>
      <c r="J254"/>
      <c r="K254"/>
      <c r="L254"/>
      <c r="M254"/>
      <c r="N254" s="80"/>
    </row>
    <row r="255" spans="4:14" ht="16" x14ac:dyDescent="0.2">
      <c r="D255"/>
      <c r="E255"/>
      <c r="F255"/>
      <c r="G255"/>
      <c r="H255"/>
      <c r="I255"/>
      <c r="J255"/>
      <c r="K255"/>
      <c r="L255"/>
      <c r="M255"/>
      <c r="N255" s="80"/>
    </row>
    <row r="256" spans="4:14" ht="16" x14ac:dyDescent="0.2">
      <c r="D256"/>
      <c r="E256"/>
      <c r="F256"/>
      <c r="G256"/>
      <c r="H256"/>
      <c r="I256"/>
      <c r="J256"/>
      <c r="K256"/>
      <c r="L256"/>
      <c r="M256"/>
      <c r="N256" s="80"/>
    </row>
    <row r="257" spans="4:14" ht="16" x14ac:dyDescent="0.2">
      <c r="D257"/>
      <c r="E257"/>
      <c r="F257"/>
      <c r="G257"/>
      <c r="H257"/>
      <c r="I257"/>
      <c r="J257"/>
      <c r="K257"/>
      <c r="L257"/>
      <c r="M257"/>
      <c r="N257" s="80"/>
    </row>
    <row r="258" spans="4:14" ht="16" x14ac:dyDescent="0.2">
      <c r="D258"/>
      <c r="E258"/>
      <c r="F258"/>
      <c r="G258"/>
      <c r="H258"/>
      <c r="I258"/>
      <c r="J258"/>
      <c r="K258"/>
      <c r="L258"/>
      <c r="M258"/>
      <c r="N258" s="80"/>
    </row>
    <row r="259" spans="4:14" ht="16" x14ac:dyDescent="0.2">
      <c r="D259"/>
      <c r="E259"/>
      <c r="F259"/>
      <c r="G259"/>
      <c r="H259"/>
      <c r="I259"/>
      <c r="J259"/>
      <c r="K259"/>
      <c r="L259"/>
      <c r="M259"/>
      <c r="N259" s="80"/>
    </row>
    <row r="260" spans="4:14" ht="16" x14ac:dyDescent="0.2">
      <c r="D260"/>
      <c r="E260"/>
      <c r="F260"/>
      <c r="G260"/>
      <c r="H260"/>
      <c r="I260"/>
      <c r="J260"/>
      <c r="K260"/>
      <c r="L260"/>
      <c r="M260"/>
      <c r="N260" s="80"/>
    </row>
    <row r="261" spans="4:14" ht="16" x14ac:dyDescent="0.2">
      <c r="D261"/>
      <c r="E261"/>
      <c r="F261"/>
      <c r="G261"/>
      <c r="H261"/>
      <c r="I261"/>
      <c r="J261"/>
      <c r="K261"/>
      <c r="L261"/>
      <c r="M261"/>
      <c r="N261" s="80"/>
    </row>
    <row r="262" spans="4:14" ht="16" x14ac:dyDescent="0.2">
      <c r="D262"/>
      <c r="E262"/>
      <c r="F262"/>
      <c r="G262"/>
      <c r="H262"/>
      <c r="I262"/>
      <c r="J262"/>
      <c r="K262"/>
      <c r="L262"/>
      <c r="M262"/>
      <c r="N262" s="80"/>
    </row>
    <row r="263" spans="4:14" ht="16" x14ac:dyDescent="0.2">
      <c r="D263"/>
      <c r="E263"/>
      <c r="F263"/>
      <c r="G263"/>
      <c r="H263"/>
      <c r="I263"/>
      <c r="J263"/>
      <c r="K263"/>
      <c r="L263"/>
      <c r="M263"/>
      <c r="N263" s="80"/>
    </row>
    <row r="264" spans="4:14" ht="16" x14ac:dyDescent="0.2">
      <c r="D264"/>
      <c r="E264"/>
      <c r="F264"/>
      <c r="G264"/>
      <c r="H264"/>
      <c r="I264"/>
      <c r="J264"/>
      <c r="K264"/>
      <c r="L264"/>
      <c r="M264"/>
      <c r="N264" s="80"/>
    </row>
    <row r="265" spans="4:14" ht="16" x14ac:dyDescent="0.2">
      <c r="D265"/>
      <c r="E265"/>
      <c r="F265"/>
      <c r="G265"/>
      <c r="H265"/>
      <c r="I265"/>
      <c r="J265"/>
      <c r="K265"/>
      <c r="L265"/>
      <c r="M265"/>
      <c r="N265" s="80"/>
    </row>
    <row r="266" spans="4:14" ht="16" x14ac:dyDescent="0.2">
      <c r="D266"/>
      <c r="E266"/>
      <c r="F266"/>
      <c r="G266"/>
      <c r="H266"/>
      <c r="I266"/>
      <c r="J266"/>
      <c r="K266"/>
      <c r="L266"/>
      <c r="M266"/>
      <c r="N266" s="80"/>
    </row>
    <row r="267" spans="4:14" ht="16" x14ac:dyDescent="0.2">
      <c r="D267"/>
      <c r="E267"/>
      <c r="F267"/>
      <c r="G267"/>
      <c r="H267"/>
      <c r="I267"/>
      <c r="J267"/>
      <c r="K267"/>
      <c r="L267"/>
      <c r="M267"/>
      <c r="N267" s="80"/>
    </row>
    <row r="268" spans="4:14" ht="16" x14ac:dyDescent="0.2">
      <c r="D268"/>
      <c r="E268"/>
      <c r="F268"/>
      <c r="G268"/>
      <c r="H268"/>
      <c r="I268"/>
      <c r="J268"/>
      <c r="K268"/>
      <c r="L268"/>
      <c r="M268"/>
      <c r="N268" s="80"/>
    </row>
    <row r="269" spans="4:14" ht="16" x14ac:dyDescent="0.2">
      <c r="D269"/>
      <c r="E269"/>
      <c r="F269"/>
      <c r="G269"/>
      <c r="H269"/>
      <c r="I269"/>
      <c r="J269"/>
      <c r="K269"/>
      <c r="L269"/>
      <c r="M269"/>
      <c r="N269" s="80"/>
    </row>
    <row r="270" spans="4:14" ht="16" x14ac:dyDescent="0.2">
      <c r="D270"/>
      <c r="E270"/>
      <c r="F270"/>
      <c r="G270"/>
      <c r="H270"/>
      <c r="I270"/>
      <c r="J270"/>
      <c r="K270"/>
      <c r="L270"/>
      <c r="M270"/>
      <c r="N270" s="80"/>
    </row>
    <row r="271" spans="4:14" ht="16" x14ac:dyDescent="0.2">
      <c r="D271"/>
      <c r="E271"/>
      <c r="F271"/>
      <c r="G271"/>
      <c r="H271"/>
      <c r="I271"/>
      <c r="J271"/>
      <c r="K271"/>
      <c r="L271"/>
      <c r="M271"/>
      <c r="N271" s="80"/>
    </row>
    <row r="272" spans="4:14" ht="16" x14ac:dyDescent="0.2">
      <c r="D272"/>
      <c r="E272"/>
      <c r="F272"/>
      <c r="G272"/>
      <c r="H272"/>
      <c r="I272"/>
      <c r="J272"/>
      <c r="K272"/>
      <c r="L272"/>
      <c r="M272"/>
      <c r="N272" s="80"/>
    </row>
    <row r="273" spans="4:14" ht="16" x14ac:dyDescent="0.2">
      <c r="D273"/>
      <c r="E273"/>
      <c r="F273"/>
      <c r="G273"/>
      <c r="H273"/>
      <c r="I273"/>
      <c r="J273"/>
      <c r="K273"/>
      <c r="L273"/>
      <c r="M273"/>
      <c r="N273" s="80"/>
    </row>
    <row r="274" spans="4:14" ht="16" x14ac:dyDescent="0.2">
      <c r="D274"/>
      <c r="E274"/>
      <c r="F274"/>
      <c r="G274"/>
      <c r="H274"/>
      <c r="I274"/>
      <c r="J274"/>
      <c r="K274"/>
      <c r="L274"/>
      <c r="M274"/>
      <c r="N274" s="80"/>
    </row>
    <row r="275" spans="4:14" ht="16" x14ac:dyDescent="0.2">
      <c r="D275"/>
      <c r="E275"/>
      <c r="F275"/>
      <c r="G275"/>
      <c r="H275"/>
      <c r="I275"/>
      <c r="J275"/>
      <c r="K275"/>
      <c r="L275"/>
      <c r="M275"/>
      <c r="N275" s="80"/>
    </row>
    <row r="276" spans="4:14" ht="16" x14ac:dyDescent="0.2">
      <c r="D276"/>
      <c r="E276"/>
      <c r="F276"/>
      <c r="G276"/>
      <c r="H276"/>
      <c r="I276"/>
      <c r="J276"/>
      <c r="K276"/>
      <c r="L276"/>
      <c r="M276"/>
      <c r="N276" s="80"/>
    </row>
    <row r="277" spans="4:14" ht="16" x14ac:dyDescent="0.2">
      <c r="D277"/>
      <c r="E277"/>
      <c r="F277"/>
      <c r="G277"/>
      <c r="H277"/>
      <c r="I277"/>
      <c r="J277"/>
      <c r="K277"/>
      <c r="L277"/>
      <c r="M277"/>
      <c r="N277" s="80"/>
    </row>
    <row r="278" spans="4:14" ht="16" x14ac:dyDescent="0.2">
      <c r="D278"/>
      <c r="E278"/>
      <c r="F278"/>
      <c r="G278"/>
      <c r="H278"/>
      <c r="I278"/>
      <c r="J278"/>
      <c r="K278"/>
      <c r="L278"/>
      <c r="M278"/>
      <c r="N278" s="80"/>
    </row>
    <row r="279" spans="4:14" ht="16" x14ac:dyDescent="0.2">
      <c r="D279"/>
      <c r="E279"/>
      <c r="F279"/>
      <c r="G279"/>
      <c r="H279"/>
      <c r="I279"/>
      <c r="J279"/>
      <c r="K279"/>
      <c r="L279"/>
      <c r="M279"/>
      <c r="N279" s="80"/>
    </row>
    <row r="280" spans="4:14" ht="16" x14ac:dyDescent="0.2">
      <c r="D280"/>
      <c r="E280"/>
      <c r="F280"/>
      <c r="G280"/>
      <c r="H280"/>
      <c r="I280"/>
      <c r="J280"/>
      <c r="K280"/>
      <c r="L280"/>
      <c r="M280"/>
      <c r="N280" s="80"/>
    </row>
    <row r="281" spans="4:14" ht="16" x14ac:dyDescent="0.2">
      <c r="D281"/>
      <c r="E281"/>
      <c r="F281"/>
      <c r="G281"/>
      <c r="H281"/>
      <c r="I281"/>
      <c r="J281"/>
      <c r="K281"/>
      <c r="L281"/>
      <c r="M281"/>
      <c r="N281" s="80"/>
    </row>
    <row r="282" spans="4:14" ht="16" x14ac:dyDescent="0.2">
      <c r="D282"/>
      <c r="E282"/>
      <c r="F282"/>
      <c r="G282"/>
      <c r="H282"/>
      <c r="I282"/>
      <c r="J282"/>
      <c r="K282"/>
      <c r="L282"/>
      <c r="M282"/>
      <c r="N282" s="80"/>
    </row>
    <row r="283" spans="4:14" ht="16" x14ac:dyDescent="0.2">
      <c r="D283"/>
      <c r="E283"/>
      <c r="F283"/>
      <c r="G283"/>
      <c r="H283"/>
      <c r="I283"/>
      <c r="J283"/>
      <c r="K283"/>
      <c r="L283"/>
      <c r="M283"/>
      <c r="N283" s="80"/>
    </row>
    <row r="284" spans="4:14" ht="16" x14ac:dyDescent="0.2">
      <c r="D284"/>
      <c r="E284"/>
      <c r="F284"/>
      <c r="G284"/>
      <c r="H284"/>
      <c r="I284"/>
      <c r="J284"/>
      <c r="K284"/>
      <c r="L284"/>
      <c r="M284"/>
      <c r="N284" s="80"/>
    </row>
    <row r="285" spans="4:14" ht="16" x14ac:dyDescent="0.2">
      <c r="D285"/>
      <c r="E285"/>
      <c r="F285"/>
      <c r="G285"/>
      <c r="H285"/>
      <c r="I285"/>
      <c r="J285"/>
      <c r="K285"/>
      <c r="L285"/>
      <c r="M285"/>
      <c r="N285" s="80"/>
    </row>
    <row r="286" spans="4:14" ht="16" x14ac:dyDescent="0.2">
      <c r="D286"/>
      <c r="E286"/>
      <c r="F286"/>
      <c r="G286"/>
      <c r="H286"/>
      <c r="I286"/>
      <c r="J286"/>
      <c r="K286"/>
      <c r="L286"/>
      <c r="M286"/>
      <c r="N286" s="80"/>
    </row>
    <row r="287" spans="4:14" ht="16" x14ac:dyDescent="0.2">
      <c r="D287"/>
      <c r="E287"/>
      <c r="F287"/>
      <c r="G287"/>
      <c r="H287"/>
      <c r="I287"/>
      <c r="J287"/>
      <c r="K287"/>
      <c r="L287"/>
      <c r="M287"/>
      <c r="N287" s="80"/>
    </row>
    <row r="288" spans="4:14" ht="16" x14ac:dyDescent="0.2">
      <c r="D288"/>
      <c r="E288"/>
      <c r="F288"/>
      <c r="G288"/>
      <c r="H288"/>
      <c r="I288"/>
      <c r="J288"/>
      <c r="K288"/>
      <c r="L288"/>
      <c r="M288"/>
      <c r="N288" s="80"/>
    </row>
    <row r="289" spans="4:14" ht="16" x14ac:dyDescent="0.2">
      <c r="D289"/>
      <c r="E289"/>
      <c r="F289"/>
      <c r="G289"/>
      <c r="H289"/>
      <c r="I289"/>
      <c r="J289"/>
      <c r="K289"/>
      <c r="L289"/>
      <c r="M289"/>
      <c r="N289" s="80"/>
    </row>
    <row r="290" spans="4:14" ht="16" x14ac:dyDescent="0.2">
      <c r="D290"/>
      <c r="E290"/>
      <c r="F290"/>
      <c r="G290"/>
      <c r="H290"/>
      <c r="I290"/>
      <c r="J290"/>
      <c r="K290"/>
      <c r="L290"/>
      <c r="M290"/>
      <c r="N290" s="80"/>
    </row>
    <row r="291" spans="4:14" ht="16" x14ac:dyDescent="0.2">
      <c r="D291"/>
      <c r="E291"/>
      <c r="F291"/>
      <c r="G291"/>
      <c r="H291"/>
      <c r="I291"/>
      <c r="J291"/>
      <c r="K291"/>
      <c r="L291"/>
      <c r="M291"/>
      <c r="N291" s="80"/>
    </row>
    <row r="292" spans="4:14" ht="16" x14ac:dyDescent="0.2">
      <c r="D292"/>
      <c r="E292"/>
      <c r="F292"/>
      <c r="G292"/>
      <c r="H292"/>
      <c r="I292"/>
      <c r="J292"/>
      <c r="K292"/>
      <c r="L292"/>
      <c r="M292"/>
      <c r="N292" s="80"/>
    </row>
    <row r="293" spans="4:14" ht="16" x14ac:dyDescent="0.2">
      <c r="D293"/>
      <c r="E293"/>
      <c r="F293"/>
      <c r="G293"/>
      <c r="H293"/>
      <c r="I293"/>
      <c r="J293"/>
      <c r="K293"/>
      <c r="L293"/>
      <c r="M293"/>
      <c r="N293" s="80"/>
    </row>
    <row r="294" spans="4:14" ht="16" x14ac:dyDescent="0.2">
      <c r="D294"/>
      <c r="E294"/>
      <c r="F294"/>
      <c r="G294"/>
      <c r="H294"/>
      <c r="I294"/>
      <c r="J294"/>
      <c r="K294"/>
      <c r="L294"/>
      <c r="M294"/>
      <c r="N294" s="80"/>
    </row>
    <row r="295" spans="4:14" ht="16" x14ac:dyDescent="0.2">
      <c r="D295"/>
      <c r="E295"/>
      <c r="F295"/>
      <c r="G295"/>
      <c r="H295"/>
      <c r="I295"/>
      <c r="J295"/>
      <c r="K295"/>
      <c r="L295"/>
      <c r="M295"/>
      <c r="N295" s="80"/>
    </row>
    <row r="296" spans="4:14" ht="16" x14ac:dyDescent="0.2">
      <c r="D296"/>
      <c r="E296"/>
      <c r="F296"/>
      <c r="G296"/>
      <c r="H296"/>
      <c r="I296"/>
      <c r="J296"/>
      <c r="K296"/>
      <c r="L296"/>
      <c r="M296"/>
      <c r="N296" s="80"/>
    </row>
    <row r="297" spans="4:14" ht="16" x14ac:dyDescent="0.2">
      <c r="D297"/>
      <c r="E297"/>
      <c r="F297"/>
      <c r="G297"/>
      <c r="H297"/>
      <c r="I297"/>
      <c r="J297"/>
      <c r="K297"/>
      <c r="L297"/>
      <c r="M297"/>
      <c r="N297" s="80"/>
    </row>
    <row r="298" spans="4:14" ht="16" x14ac:dyDescent="0.2">
      <c r="D298"/>
      <c r="E298"/>
      <c r="F298"/>
      <c r="G298"/>
      <c r="H298"/>
      <c r="I298"/>
      <c r="J298"/>
      <c r="K298"/>
      <c r="L298"/>
      <c r="M298"/>
      <c r="N298" s="80"/>
    </row>
    <row r="299" spans="4:14" ht="16" x14ac:dyDescent="0.2">
      <c r="D299"/>
      <c r="E299"/>
      <c r="F299"/>
      <c r="G299"/>
      <c r="H299"/>
      <c r="I299"/>
      <c r="J299"/>
      <c r="K299"/>
      <c r="L299"/>
      <c r="M299"/>
      <c r="N299" s="80"/>
    </row>
    <row r="300" spans="4:14" ht="16" x14ac:dyDescent="0.2">
      <c r="D300"/>
      <c r="E300"/>
      <c r="F300"/>
      <c r="G300"/>
      <c r="H300"/>
      <c r="I300"/>
      <c r="J300"/>
      <c r="K300"/>
      <c r="L300"/>
      <c r="M300"/>
      <c r="N300" s="80"/>
    </row>
    <row r="301" spans="4:14" ht="16" x14ac:dyDescent="0.2">
      <c r="D301"/>
      <c r="E301"/>
      <c r="F301"/>
      <c r="G301"/>
      <c r="H301"/>
      <c r="I301"/>
      <c r="J301"/>
      <c r="K301"/>
      <c r="L301"/>
      <c r="M301"/>
      <c r="N301" s="80"/>
    </row>
    <row r="302" spans="4:14" ht="16" x14ac:dyDescent="0.2">
      <c r="D302"/>
      <c r="E302"/>
      <c r="F302"/>
      <c r="G302"/>
      <c r="H302"/>
      <c r="I302"/>
      <c r="J302"/>
      <c r="K302"/>
      <c r="L302"/>
      <c r="M302"/>
      <c r="N302" s="80"/>
    </row>
    <row r="303" spans="4:14" ht="16" x14ac:dyDescent="0.2">
      <c r="D303"/>
      <c r="E303"/>
      <c r="F303"/>
      <c r="G303"/>
      <c r="H303"/>
      <c r="I303"/>
      <c r="J303"/>
      <c r="K303"/>
      <c r="L303"/>
      <c r="M303"/>
      <c r="N303" s="80"/>
    </row>
    <row r="304" spans="4:14" ht="16" x14ac:dyDescent="0.2">
      <c r="D304"/>
      <c r="E304"/>
      <c r="F304"/>
      <c r="G304"/>
      <c r="H304"/>
      <c r="I304"/>
      <c r="J304"/>
      <c r="K304"/>
      <c r="L304"/>
      <c r="M304"/>
      <c r="N304" s="80"/>
    </row>
    <row r="305" spans="4:14" ht="16" x14ac:dyDescent="0.2">
      <c r="D305"/>
      <c r="E305"/>
      <c r="F305"/>
      <c r="G305"/>
      <c r="H305"/>
      <c r="I305"/>
      <c r="J305"/>
      <c r="K305"/>
      <c r="L305"/>
      <c r="M305"/>
      <c r="N305" s="80"/>
    </row>
    <row r="306" spans="4:14" ht="16" x14ac:dyDescent="0.2">
      <c r="D306"/>
      <c r="E306"/>
      <c r="F306"/>
      <c r="G306"/>
      <c r="H306"/>
      <c r="I306"/>
      <c r="J306"/>
      <c r="K306"/>
      <c r="L306"/>
      <c r="M306"/>
      <c r="N306" s="80"/>
    </row>
    <row r="307" spans="4:14" ht="16" x14ac:dyDescent="0.2">
      <c r="D307"/>
      <c r="E307"/>
      <c r="F307"/>
      <c r="G307"/>
      <c r="H307"/>
      <c r="I307"/>
      <c r="J307"/>
      <c r="K307"/>
      <c r="L307"/>
      <c r="M307"/>
      <c r="N307" s="80"/>
    </row>
    <row r="308" spans="4:14" ht="16" x14ac:dyDescent="0.2">
      <c r="D308"/>
      <c r="E308"/>
      <c r="F308"/>
      <c r="G308"/>
      <c r="H308"/>
      <c r="I308"/>
      <c r="J308"/>
      <c r="K308"/>
      <c r="L308"/>
      <c r="M308"/>
      <c r="N308" s="80"/>
    </row>
    <row r="309" spans="4:14" ht="16" x14ac:dyDescent="0.2">
      <c r="D309"/>
      <c r="E309"/>
      <c r="F309"/>
      <c r="G309"/>
      <c r="H309"/>
      <c r="I309"/>
      <c r="J309"/>
      <c r="K309"/>
      <c r="L309"/>
      <c r="M309"/>
      <c r="N309" s="80"/>
    </row>
    <row r="310" spans="4:14" ht="16" x14ac:dyDescent="0.2">
      <c r="D310"/>
      <c r="E310"/>
      <c r="F310"/>
      <c r="G310"/>
      <c r="H310"/>
      <c r="I310"/>
      <c r="J310"/>
      <c r="K310"/>
      <c r="L310"/>
      <c r="M310"/>
      <c r="N310" s="80"/>
    </row>
    <row r="311" spans="4:14" ht="16" x14ac:dyDescent="0.2">
      <c r="D311"/>
      <c r="E311"/>
      <c r="F311"/>
      <c r="G311"/>
      <c r="H311"/>
      <c r="I311"/>
      <c r="J311"/>
      <c r="K311"/>
      <c r="L311"/>
      <c r="M311"/>
      <c r="N311" s="80"/>
    </row>
    <row r="312" spans="4:14" ht="16" x14ac:dyDescent="0.2">
      <c r="D312"/>
      <c r="E312"/>
      <c r="F312"/>
      <c r="G312"/>
      <c r="H312"/>
      <c r="I312"/>
      <c r="J312"/>
      <c r="K312"/>
      <c r="L312"/>
      <c r="M312"/>
      <c r="N312" s="80"/>
    </row>
    <row r="313" spans="4:14" ht="16" x14ac:dyDescent="0.2">
      <c r="D313"/>
      <c r="E313"/>
      <c r="F313"/>
      <c r="G313"/>
      <c r="H313"/>
      <c r="I313"/>
      <c r="J313"/>
      <c r="K313"/>
      <c r="L313"/>
      <c r="M313"/>
      <c r="N313" s="80"/>
    </row>
    <row r="314" spans="4:14" ht="16" x14ac:dyDescent="0.2">
      <c r="D314"/>
      <c r="E314"/>
      <c r="F314"/>
      <c r="G314"/>
      <c r="H314"/>
      <c r="I314"/>
      <c r="J314"/>
      <c r="K314"/>
      <c r="L314"/>
      <c r="M314"/>
      <c r="N314" s="80"/>
    </row>
    <row r="315" spans="4:14" ht="16" x14ac:dyDescent="0.2">
      <c r="D315"/>
      <c r="E315"/>
      <c r="F315"/>
      <c r="G315"/>
      <c r="H315"/>
      <c r="I315"/>
      <c r="J315"/>
      <c r="K315"/>
      <c r="L315"/>
      <c r="M315"/>
      <c r="N315" s="80"/>
    </row>
    <row r="316" spans="4:14" ht="16" x14ac:dyDescent="0.2">
      <c r="D316"/>
      <c r="E316"/>
      <c r="F316"/>
      <c r="G316"/>
      <c r="H316"/>
      <c r="I316"/>
      <c r="J316"/>
      <c r="K316"/>
      <c r="L316"/>
      <c r="M316"/>
      <c r="N316" s="80"/>
    </row>
    <row r="317" spans="4:14" ht="16" x14ac:dyDescent="0.2">
      <c r="D317"/>
      <c r="E317"/>
      <c r="F317"/>
      <c r="G317"/>
      <c r="H317"/>
      <c r="I317"/>
      <c r="J317"/>
      <c r="K317"/>
      <c r="L317"/>
      <c r="M317"/>
      <c r="N317" s="80"/>
    </row>
    <row r="318" spans="4:14" ht="16" x14ac:dyDescent="0.2">
      <c r="D318"/>
      <c r="E318"/>
      <c r="F318"/>
      <c r="G318"/>
      <c r="H318"/>
      <c r="I318"/>
      <c r="J318"/>
      <c r="K318"/>
      <c r="L318"/>
      <c r="M318"/>
      <c r="N318" s="80"/>
    </row>
    <row r="319" spans="4:14" ht="16" x14ac:dyDescent="0.2">
      <c r="D319"/>
      <c r="E319"/>
      <c r="F319"/>
      <c r="G319"/>
      <c r="H319"/>
      <c r="I319"/>
      <c r="J319"/>
      <c r="K319"/>
      <c r="L319"/>
      <c r="M319"/>
      <c r="N319" s="80"/>
    </row>
    <row r="320" spans="4:14" ht="16" x14ac:dyDescent="0.2">
      <c r="D320"/>
      <c r="E320"/>
      <c r="F320"/>
      <c r="G320"/>
      <c r="H320"/>
      <c r="I320"/>
      <c r="J320"/>
      <c r="K320"/>
      <c r="L320"/>
      <c r="M320"/>
      <c r="N320" s="80"/>
    </row>
    <row r="321" spans="4:14" ht="16" x14ac:dyDescent="0.2">
      <c r="D321"/>
      <c r="E321"/>
      <c r="F321"/>
      <c r="G321"/>
      <c r="H321"/>
      <c r="I321"/>
      <c r="J321"/>
      <c r="K321"/>
      <c r="L321"/>
      <c r="M321"/>
      <c r="N321" s="80"/>
    </row>
    <row r="322" spans="4:14" ht="16" x14ac:dyDescent="0.2">
      <c r="D322"/>
      <c r="E322"/>
      <c r="F322"/>
      <c r="G322"/>
      <c r="H322"/>
      <c r="I322"/>
      <c r="J322"/>
      <c r="K322"/>
      <c r="L322"/>
      <c r="M322"/>
      <c r="N322" s="80"/>
    </row>
    <row r="323" spans="4:14" ht="16" x14ac:dyDescent="0.2">
      <c r="D323"/>
      <c r="E323"/>
      <c r="F323"/>
      <c r="G323"/>
      <c r="H323"/>
      <c r="I323"/>
      <c r="J323"/>
      <c r="K323"/>
      <c r="L323"/>
      <c r="M323"/>
      <c r="N323" s="80"/>
    </row>
    <row r="324" spans="4:14" ht="16" x14ac:dyDescent="0.2">
      <c r="D324"/>
      <c r="E324"/>
      <c r="F324"/>
      <c r="G324"/>
      <c r="H324"/>
      <c r="I324"/>
      <c r="J324"/>
      <c r="K324"/>
      <c r="L324"/>
      <c r="M324"/>
      <c r="N324" s="80"/>
    </row>
    <row r="325" spans="4:14" ht="16" x14ac:dyDescent="0.2">
      <c r="D325"/>
      <c r="E325"/>
      <c r="F325"/>
      <c r="G325"/>
      <c r="H325"/>
      <c r="I325"/>
      <c r="J325"/>
      <c r="K325"/>
      <c r="L325"/>
      <c r="M325"/>
      <c r="N325" s="80"/>
    </row>
    <row r="326" spans="4:14" ht="16" x14ac:dyDescent="0.2">
      <c r="D326"/>
      <c r="E326"/>
      <c r="F326"/>
      <c r="G326"/>
      <c r="H326"/>
      <c r="I326"/>
      <c r="J326"/>
      <c r="K326"/>
      <c r="L326"/>
      <c r="M326"/>
      <c r="N326" s="80"/>
    </row>
    <row r="327" spans="4:14" ht="16" x14ac:dyDescent="0.2">
      <c r="D327"/>
      <c r="E327"/>
      <c r="F327"/>
      <c r="G327"/>
      <c r="H327"/>
      <c r="I327"/>
      <c r="J327"/>
      <c r="K327"/>
      <c r="L327"/>
      <c r="M327"/>
      <c r="N327" s="80"/>
    </row>
    <row r="328" spans="4:14" ht="16" x14ac:dyDescent="0.2">
      <c r="D328"/>
      <c r="E328"/>
      <c r="F328"/>
      <c r="G328"/>
      <c r="H328"/>
      <c r="I328"/>
      <c r="J328"/>
      <c r="K328"/>
      <c r="L328"/>
      <c r="M328"/>
      <c r="N328" s="80"/>
    </row>
    <row r="329" spans="4:14" ht="16" x14ac:dyDescent="0.2">
      <c r="D329"/>
      <c r="E329"/>
      <c r="F329"/>
      <c r="G329"/>
      <c r="H329"/>
      <c r="I329"/>
      <c r="J329"/>
      <c r="K329"/>
      <c r="L329"/>
      <c r="M329"/>
      <c r="N329" s="80"/>
    </row>
    <row r="330" spans="4:14" ht="16" x14ac:dyDescent="0.2">
      <c r="D330"/>
      <c r="E330"/>
      <c r="F330"/>
      <c r="G330"/>
      <c r="H330"/>
      <c r="I330"/>
      <c r="J330"/>
      <c r="K330"/>
      <c r="L330"/>
      <c r="M330"/>
      <c r="N330" s="80"/>
    </row>
    <row r="331" spans="4:14" ht="16" x14ac:dyDescent="0.2">
      <c r="D331"/>
      <c r="E331"/>
      <c r="F331"/>
      <c r="G331"/>
      <c r="H331"/>
      <c r="I331"/>
      <c r="J331"/>
      <c r="K331"/>
      <c r="L331"/>
      <c r="M331"/>
      <c r="N331" s="80"/>
    </row>
    <row r="332" spans="4:14" ht="16" x14ac:dyDescent="0.2">
      <c r="D332"/>
      <c r="E332"/>
      <c r="F332"/>
      <c r="G332"/>
      <c r="H332"/>
      <c r="I332"/>
      <c r="J332"/>
      <c r="K332"/>
      <c r="L332"/>
      <c r="M332"/>
      <c r="N332" s="80"/>
    </row>
    <row r="333" spans="4:14" ht="16" x14ac:dyDescent="0.2">
      <c r="D333"/>
      <c r="E333"/>
      <c r="F333"/>
      <c r="G333"/>
      <c r="H333"/>
      <c r="I333"/>
      <c r="J333"/>
      <c r="K333"/>
      <c r="L333"/>
      <c r="M333"/>
      <c r="N333" s="80"/>
    </row>
    <row r="334" spans="4:14" ht="16" x14ac:dyDescent="0.2">
      <c r="D334"/>
      <c r="E334"/>
      <c r="F334"/>
      <c r="G334"/>
      <c r="H334"/>
      <c r="I334"/>
      <c r="J334"/>
      <c r="K334"/>
      <c r="L334"/>
      <c r="M334"/>
      <c r="N334" s="80"/>
    </row>
    <row r="335" spans="4:14" ht="16" x14ac:dyDescent="0.2">
      <c r="D335"/>
      <c r="E335"/>
      <c r="F335"/>
      <c r="G335"/>
      <c r="H335"/>
      <c r="I335"/>
      <c r="J335"/>
      <c r="K335"/>
      <c r="L335"/>
      <c r="M335"/>
      <c r="N335" s="80"/>
    </row>
    <row r="336" spans="4:14" ht="16" x14ac:dyDescent="0.2">
      <c r="D336"/>
      <c r="E336"/>
      <c r="F336"/>
      <c r="G336"/>
      <c r="H336"/>
      <c r="I336"/>
      <c r="J336"/>
      <c r="K336"/>
      <c r="L336"/>
      <c r="M336"/>
      <c r="N336" s="80"/>
    </row>
    <row r="337" spans="4:14" ht="16" x14ac:dyDescent="0.2">
      <c r="D337"/>
      <c r="E337"/>
      <c r="F337"/>
      <c r="G337"/>
      <c r="H337"/>
      <c r="I337"/>
      <c r="J337"/>
      <c r="K337"/>
      <c r="L337"/>
      <c r="M337"/>
      <c r="N337" s="80"/>
    </row>
    <row r="338" spans="4:14" ht="16" x14ac:dyDescent="0.2">
      <c r="D338"/>
      <c r="E338"/>
      <c r="F338"/>
      <c r="G338"/>
      <c r="H338"/>
      <c r="I338"/>
      <c r="J338"/>
      <c r="K338"/>
      <c r="L338"/>
      <c r="M338"/>
      <c r="N338" s="80"/>
    </row>
    <row r="339" spans="4:14" ht="16" x14ac:dyDescent="0.2">
      <c r="D339"/>
      <c r="E339"/>
      <c r="F339"/>
      <c r="G339"/>
      <c r="H339"/>
      <c r="I339"/>
      <c r="J339"/>
      <c r="K339"/>
      <c r="L339"/>
      <c r="M339"/>
      <c r="N339" s="80"/>
    </row>
    <row r="340" spans="4:14" ht="16" x14ac:dyDescent="0.2">
      <c r="D340"/>
      <c r="E340"/>
      <c r="F340"/>
      <c r="G340"/>
      <c r="H340"/>
      <c r="I340"/>
      <c r="J340"/>
      <c r="K340"/>
      <c r="L340"/>
      <c r="M340"/>
      <c r="N340" s="80"/>
    </row>
    <row r="341" spans="4:14" ht="16" x14ac:dyDescent="0.2">
      <c r="D341"/>
      <c r="E341"/>
      <c r="F341"/>
      <c r="G341"/>
      <c r="H341"/>
      <c r="I341"/>
      <c r="J341"/>
      <c r="K341"/>
      <c r="L341"/>
      <c r="M341"/>
      <c r="N341" s="80"/>
    </row>
    <row r="342" spans="4:14" ht="16" x14ac:dyDescent="0.2">
      <c r="D342"/>
      <c r="E342"/>
      <c r="F342"/>
      <c r="G342"/>
      <c r="H342"/>
      <c r="I342"/>
      <c r="J342"/>
      <c r="K342"/>
      <c r="L342"/>
      <c r="M342"/>
      <c r="N342" s="80"/>
    </row>
    <row r="343" spans="4:14" ht="16" x14ac:dyDescent="0.2">
      <c r="D343"/>
      <c r="E343"/>
      <c r="F343"/>
      <c r="G343"/>
      <c r="H343"/>
      <c r="I343"/>
      <c r="J343"/>
      <c r="K343"/>
      <c r="L343"/>
      <c r="M343"/>
      <c r="N343" s="80"/>
    </row>
    <row r="344" spans="4:14" ht="16" x14ac:dyDescent="0.2">
      <c r="D344"/>
      <c r="E344"/>
      <c r="F344"/>
      <c r="G344"/>
      <c r="H344"/>
      <c r="I344"/>
      <c r="J344"/>
      <c r="K344"/>
      <c r="L344"/>
      <c r="M344"/>
      <c r="N344" s="80"/>
    </row>
    <row r="345" spans="4:14" ht="16" x14ac:dyDescent="0.2">
      <c r="D345"/>
      <c r="E345"/>
      <c r="F345"/>
      <c r="G345"/>
      <c r="H345"/>
      <c r="I345"/>
      <c r="J345"/>
      <c r="K345"/>
      <c r="L345"/>
      <c r="M345"/>
      <c r="N345" s="80"/>
    </row>
    <row r="346" spans="4:14" ht="16" x14ac:dyDescent="0.2">
      <c r="D346"/>
      <c r="E346"/>
      <c r="F346"/>
      <c r="G346"/>
      <c r="H346"/>
      <c r="I346"/>
      <c r="J346"/>
      <c r="K346"/>
      <c r="L346"/>
      <c r="M346"/>
      <c r="N346" s="80"/>
    </row>
    <row r="347" spans="4:14" ht="16" x14ac:dyDescent="0.2">
      <c r="D347"/>
      <c r="E347"/>
      <c r="F347"/>
      <c r="G347"/>
      <c r="H347"/>
      <c r="I347"/>
      <c r="J347"/>
      <c r="K347"/>
      <c r="L347"/>
      <c r="M347"/>
      <c r="N347" s="80"/>
    </row>
    <row r="348" spans="4:14" ht="16" x14ac:dyDescent="0.2">
      <c r="D348"/>
      <c r="E348"/>
      <c r="F348"/>
      <c r="G348"/>
      <c r="H348"/>
      <c r="I348"/>
      <c r="J348"/>
      <c r="K348"/>
      <c r="L348"/>
      <c r="M348"/>
      <c r="N348" s="80"/>
    </row>
    <row r="349" spans="4:14" ht="16" x14ac:dyDescent="0.2">
      <c r="D349"/>
      <c r="E349"/>
      <c r="F349"/>
      <c r="G349"/>
      <c r="H349"/>
      <c r="I349"/>
      <c r="J349"/>
      <c r="K349"/>
      <c r="L349"/>
      <c r="M349"/>
      <c r="N349" s="80"/>
    </row>
    <row r="350" spans="4:14" ht="16" x14ac:dyDescent="0.2">
      <c r="D350"/>
      <c r="E350"/>
      <c r="F350"/>
      <c r="G350"/>
      <c r="H350"/>
      <c r="I350"/>
      <c r="J350"/>
      <c r="K350"/>
      <c r="L350"/>
      <c r="M350"/>
      <c r="N350" s="80"/>
    </row>
    <row r="351" spans="4:14" ht="16" x14ac:dyDescent="0.2">
      <c r="D351"/>
      <c r="E351"/>
      <c r="F351"/>
      <c r="G351"/>
      <c r="H351"/>
      <c r="I351"/>
      <c r="J351"/>
      <c r="K351"/>
      <c r="L351"/>
      <c r="M351"/>
      <c r="N351" s="80"/>
    </row>
    <row r="352" spans="4:14" ht="16" x14ac:dyDescent="0.2">
      <c r="D352"/>
      <c r="E352"/>
      <c r="F352"/>
      <c r="G352"/>
      <c r="H352"/>
      <c r="I352"/>
      <c r="J352"/>
      <c r="K352"/>
      <c r="L352"/>
      <c r="M352"/>
      <c r="N352" s="80"/>
    </row>
    <row r="353" spans="4:14" ht="16" x14ac:dyDescent="0.2">
      <c r="D353"/>
      <c r="E353"/>
      <c r="F353"/>
      <c r="G353"/>
      <c r="H353"/>
      <c r="I353"/>
      <c r="J353"/>
      <c r="K353"/>
      <c r="L353"/>
      <c r="M353"/>
      <c r="N353" s="80"/>
    </row>
    <row r="354" spans="4:14" ht="16" x14ac:dyDescent="0.2">
      <c r="D354"/>
      <c r="E354"/>
      <c r="F354"/>
      <c r="G354"/>
      <c r="H354"/>
      <c r="I354"/>
      <c r="J354"/>
      <c r="K354"/>
      <c r="L354"/>
      <c r="M354"/>
      <c r="N354" s="80"/>
    </row>
    <row r="355" spans="4:14" ht="16" x14ac:dyDescent="0.2">
      <c r="D355"/>
      <c r="E355"/>
      <c r="F355"/>
      <c r="G355"/>
      <c r="H355"/>
      <c r="I355"/>
      <c r="J355"/>
      <c r="K355"/>
      <c r="L355"/>
      <c r="M355"/>
      <c r="N355" s="80"/>
    </row>
    <row r="356" spans="4:14" ht="16" x14ac:dyDescent="0.2">
      <c r="D356"/>
      <c r="E356"/>
      <c r="F356"/>
      <c r="G356"/>
      <c r="H356"/>
      <c r="I356"/>
      <c r="J356"/>
      <c r="K356"/>
      <c r="L356"/>
      <c r="M356"/>
      <c r="N356" s="80"/>
    </row>
    <row r="357" spans="4:14" ht="16" x14ac:dyDescent="0.2">
      <c r="D357"/>
      <c r="E357"/>
      <c r="F357"/>
      <c r="G357"/>
      <c r="H357"/>
      <c r="I357"/>
      <c r="J357"/>
      <c r="K357"/>
      <c r="L357"/>
      <c r="M357"/>
      <c r="N357" s="80"/>
    </row>
    <row r="358" spans="4:14" ht="16" x14ac:dyDescent="0.2">
      <c r="D358"/>
      <c r="E358"/>
      <c r="F358"/>
      <c r="G358"/>
      <c r="H358"/>
      <c r="I358"/>
      <c r="J358"/>
      <c r="K358"/>
      <c r="L358"/>
      <c r="M358"/>
      <c r="N358" s="80"/>
    </row>
    <row r="359" spans="4:14" ht="16" x14ac:dyDescent="0.2">
      <c r="D359"/>
      <c r="E359"/>
      <c r="F359"/>
      <c r="G359"/>
      <c r="H359"/>
      <c r="I359"/>
      <c r="J359"/>
      <c r="K359"/>
      <c r="L359"/>
      <c r="M359"/>
      <c r="N359" s="80"/>
    </row>
    <row r="360" spans="4:14" ht="16" x14ac:dyDescent="0.2">
      <c r="D360"/>
      <c r="E360"/>
      <c r="F360"/>
      <c r="G360"/>
      <c r="H360"/>
      <c r="I360"/>
      <c r="J360"/>
      <c r="K360"/>
      <c r="L360"/>
      <c r="M360"/>
      <c r="N360" s="80"/>
    </row>
    <row r="361" spans="4:14" ht="16" x14ac:dyDescent="0.2">
      <c r="D361"/>
      <c r="E361"/>
      <c r="F361"/>
      <c r="G361"/>
      <c r="H361"/>
      <c r="I361"/>
      <c r="J361"/>
      <c r="K361"/>
      <c r="L361"/>
      <c r="M361"/>
      <c r="N361" s="80"/>
    </row>
    <row r="362" spans="4:14" ht="16" x14ac:dyDescent="0.2">
      <c r="D362"/>
      <c r="E362"/>
      <c r="F362"/>
      <c r="G362"/>
      <c r="H362"/>
      <c r="I362"/>
      <c r="J362"/>
      <c r="K362"/>
      <c r="L362"/>
      <c r="M362"/>
      <c r="N362" s="80"/>
    </row>
    <row r="363" spans="4:14" ht="16" x14ac:dyDescent="0.2">
      <c r="D363"/>
      <c r="E363"/>
      <c r="F363"/>
      <c r="G363"/>
      <c r="H363"/>
      <c r="I363"/>
      <c r="J363"/>
      <c r="K363"/>
      <c r="L363"/>
      <c r="M363"/>
      <c r="N363" s="80"/>
    </row>
    <row r="364" spans="4:14" ht="16" x14ac:dyDescent="0.2">
      <c r="D364"/>
      <c r="E364"/>
      <c r="F364"/>
      <c r="G364"/>
      <c r="H364"/>
      <c r="I364"/>
      <c r="J364"/>
      <c r="K364"/>
      <c r="L364"/>
      <c r="M364"/>
      <c r="N364" s="80"/>
    </row>
    <row r="365" spans="4:14" ht="16" x14ac:dyDescent="0.2">
      <c r="D365"/>
      <c r="E365"/>
      <c r="F365"/>
      <c r="G365"/>
      <c r="H365"/>
      <c r="I365"/>
      <c r="J365"/>
      <c r="K365"/>
      <c r="L365"/>
      <c r="M365"/>
      <c r="N365" s="80"/>
    </row>
    <row r="366" spans="4:14" ht="16" x14ac:dyDescent="0.2">
      <c r="D366"/>
      <c r="E366"/>
      <c r="F366"/>
      <c r="G366"/>
      <c r="H366"/>
      <c r="I366"/>
      <c r="J366"/>
      <c r="K366"/>
      <c r="L366"/>
      <c r="M366"/>
      <c r="N366" s="80"/>
    </row>
    <row r="367" spans="4:14" ht="16" x14ac:dyDescent="0.2">
      <c r="D367"/>
      <c r="E367"/>
      <c r="F367"/>
      <c r="G367"/>
      <c r="H367"/>
      <c r="I367"/>
      <c r="J367"/>
      <c r="K367"/>
      <c r="L367"/>
      <c r="M367"/>
      <c r="N367" s="80"/>
    </row>
    <row r="368" spans="4:14" ht="16" x14ac:dyDescent="0.2">
      <c r="D368"/>
      <c r="E368"/>
      <c r="F368"/>
      <c r="G368"/>
      <c r="H368"/>
      <c r="I368"/>
      <c r="J368"/>
      <c r="K368"/>
      <c r="L368"/>
      <c r="M368"/>
      <c r="N368" s="80"/>
    </row>
    <row r="369" spans="4:14" ht="16" x14ac:dyDescent="0.2">
      <c r="D369"/>
      <c r="E369"/>
      <c r="F369"/>
      <c r="G369"/>
      <c r="H369"/>
      <c r="I369"/>
      <c r="J369"/>
      <c r="K369"/>
      <c r="L369"/>
      <c r="M369"/>
      <c r="N369" s="80"/>
    </row>
    <row r="370" spans="4:14" ht="16" x14ac:dyDescent="0.2">
      <c r="D370"/>
      <c r="E370"/>
      <c r="F370"/>
      <c r="G370"/>
      <c r="H370"/>
      <c r="I370"/>
      <c r="J370"/>
      <c r="K370"/>
      <c r="L370"/>
      <c r="M370"/>
      <c r="N370" s="80"/>
    </row>
    <row r="371" spans="4:14" ht="16" x14ac:dyDescent="0.2">
      <c r="D371"/>
      <c r="E371"/>
      <c r="F371"/>
      <c r="G371"/>
      <c r="H371"/>
      <c r="I371"/>
      <c r="J371"/>
      <c r="K371"/>
      <c r="L371"/>
      <c r="M371"/>
      <c r="N371" s="80"/>
    </row>
    <row r="372" spans="4:14" ht="16" x14ac:dyDescent="0.2">
      <c r="D372"/>
      <c r="E372"/>
      <c r="F372"/>
      <c r="G372"/>
      <c r="H372"/>
      <c r="I372"/>
      <c r="J372"/>
      <c r="K372"/>
      <c r="L372"/>
      <c r="M372"/>
      <c r="N372" s="80"/>
    </row>
    <row r="373" spans="4:14" ht="16" x14ac:dyDescent="0.2">
      <c r="D373"/>
      <c r="E373"/>
      <c r="F373"/>
      <c r="G373"/>
      <c r="H373"/>
      <c r="I373"/>
      <c r="J373"/>
      <c r="K373"/>
      <c r="L373"/>
      <c r="M373"/>
      <c r="N373" s="80"/>
    </row>
    <row r="374" spans="4:14" ht="16" x14ac:dyDescent="0.2">
      <c r="D374"/>
      <c r="E374"/>
      <c r="F374"/>
      <c r="G374"/>
      <c r="H374"/>
      <c r="I374"/>
      <c r="J374"/>
      <c r="K374"/>
      <c r="L374"/>
      <c r="M374"/>
      <c r="N374" s="80"/>
    </row>
    <row r="375" spans="4:14" ht="16" x14ac:dyDescent="0.2">
      <c r="D375"/>
      <c r="E375"/>
      <c r="F375"/>
      <c r="G375"/>
      <c r="H375"/>
      <c r="I375"/>
      <c r="J375"/>
      <c r="K375"/>
      <c r="L375"/>
      <c r="M375"/>
      <c r="N375" s="80"/>
    </row>
    <row r="376" spans="4:14" ht="16" x14ac:dyDescent="0.2">
      <c r="D376"/>
      <c r="E376"/>
      <c r="F376"/>
      <c r="G376"/>
      <c r="H376"/>
      <c r="I376"/>
      <c r="J376"/>
      <c r="K376"/>
      <c r="L376"/>
      <c r="M376"/>
      <c r="N376" s="80"/>
    </row>
    <row r="377" spans="4:14" ht="16" x14ac:dyDescent="0.2">
      <c r="D377"/>
      <c r="E377"/>
      <c r="F377"/>
      <c r="G377"/>
      <c r="H377"/>
      <c r="I377"/>
      <c r="J377"/>
      <c r="K377"/>
      <c r="L377"/>
      <c r="M377"/>
      <c r="N377" s="80"/>
    </row>
    <row r="378" spans="4:14" ht="16" x14ac:dyDescent="0.2">
      <c r="D378"/>
      <c r="E378"/>
      <c r="F378"/>
      <c r="G378"/>
      <c r="H378"/>
      <c r="I378"/>
      <c r="J378"/>
      <c r="K378"/>
      <c r="L378"/>
      <c r="M378"/>
      <c r="N378" s="80"/>
    </row>
    <row r="379" spans="4:14" ht="16" x14ac:dyDescent="0.2">
      <c r="D379"/>
      <c r="E379"/>
      <c r="F379"/>
      <c r="G379"/>
      <c r="H379"/>
      <c r="I379"/>
      <c r="J379"/>
      <c r="K379"/>
      <c r="L379"/>
      <c r="M379"/>
      <c r="N379" s="80"/>
    </row>
    <row r="380" spans="4:14" ht="16" x14ac:dyDescent="0.2">
      <c r="D380"/>
      <c r="E380"/>
      <c r="F380"/>
      <c r="G380"/>
      <c r="H380"/>
      <c r="I380"/>
      <c r="J380"/>
      <c r="K380"/>
      <c r="L380"/>
      <c r="M380"/>
      <c r="N380" s="80"/>
    </row>
    <row r="381" spans="4:14" ht="16" x14ac:dyDescent="0.2">
      <c r="D381"/>
      <c r="E381"/>
      <c r="F381"/>
      <c r="G381"/>
      <c r="H381"/>
      <c r="I381"/>
      <c r="J381"/>
      <c r="K381"/>
      <c r="L381"/>
      <c r="M381"/>
      <c r="N381" s="80"/>
    </row>
    <row r="382" spans="4:14" ht="16" x14ac:dyDescent="0.2">
      <c r="D382"/>
      <c r="E382"/>
      <c r="F382"/>
      <c r="G382"/>
      <c r="H382"/>
      <c r="I382"/>
      <c r="J382"/>
      <c r="K382"/>
      <c r="L382"/>
      <c r="M382"/>
      <c r="N382" s="80"/>
    </row>
    <row r="383" spans="4:14" ht="16" x14ac:dyDescent="0.2">
      <c r="D383"/>
      <c r="E383"/>
      <c r="F383"/>
      <c r="G383"/>
      <c r="H383"/>
      <c r="I383"/>
      <c r="J383"/>
      <c r="K383"/>
      <c r="L383"/>
      <c r="M383"/>
      <c r="N383" s="80"/>
    </row>
    <row r="384" spans="4:14" ht="16" x14ac:dyDescent="0.2">
      <c r="D384"/>
      <c r="E384"/>
      <c r="F384"/>
      <c r="G384"/>
      <c r="H384"/>
      <c r="I384"/>
      <c r="J384"/>
      <c r="K384"/>
      <c r="L384"/>
      <c r="M384"/>
      <c r="N384" s="80"/>
    </row>
    <row r="385" spans="4:14" ht="16" x14ac:dyDescent="0.2">
      <c r="D385"/>
      <c r="E385"/>
      <c r="F385"/>
      <c r="G385"/>
      <c r="H385"/>
      <c r="I385"/>
      <c r="J385"/>
      <c r="K385"/>
      <c r="L385"/>
      <c r="M385"/>
      <c r="N385" s="80"/>
    </row>
    <row r="386" spans="4:14" ht="16" x14ac:dyDescent="0.2">
      <c r="D386"/>
      <c r="E386"/>
      <c r="F386"/>
      <c r="G386"/>
      <c r="H386"/>
      <c r="I386"/>
      <c r="J386"/>
      <c r="K386"/>
      <c r="L386"/>
      <c r="M386"/>
      <c r="N386" s="80"/>
    </row>
    <row r="387" spans="4:14" ht="16" x14ac:dyDescent="0.2">
      <c r="D387"/>
      <c r="E387"/>
      <c r="F387"/>
      <c r="G387"/>
      <c r="H387"/>
      <c r="I387"/>
      <c r="J387"/>
      <c r="K387"/>
      <c r="L387"/>
      <c r="M387"/>
      <c r="N387" s="80"/>
    </row>
    <row r="388" spans="4:14" ht="16" x14ac:dyDescent="0.2">
      <c r="D388"/>
      <c r="E388"/>
      <c r="F388"/>
      <c r="G388"/>
      <c r="H388"/>
      <c r="I388"/>
      <c r="J388"/>
      <c r="K388"/>
      <c r="L388"/>
      <c r="M388"/>
      <c r="N388" s="80"/>
    </row>
    <row r="389" spans="4:14" ht="16" x14ac:dyDescent="0.2">
      <c r="D389"/>
      <c r="E389"/>
      <c r="F389"/>
      <c r="G389"/>
      <c r="H389"/>
      <c r="I389"/>
      <c r="J389"/>
      <c r="K389"/>
      <c r="L389"/>
      <c r="M389"/>
      <c r="N389" s="80"/>
    </row>
    <row r="390" spans="4:14" ht="16" x14ac:dyDescent="0.2">
      <c r="D390"/>
      <c r="E390"/>
      <c r="F390"/>
      <c r="G390"/>
      <c r="H390"/>
      <c r="I390"/>
      <c r="J390"/>
      <c r="K390"/>
      <c r="L390"/>
      <c r="M390"/>
      <c r="N390" s="80"/>
    </row>
    <row r="391" spans="4:14" ht="16" x14ac:dyDescent="0.2">
      <c r="D391"/>
      <c r="E391"/>
      <c r="F391"/>
      <c r="G391"/>
      <c r="H391"/>
      <c r="I391"/>
      <c r="J391"/>
      <c r="K391"/>
      <c r="L391"/>
      <c r="M391"/>
      <c r="N391" s="80"/>
    </row>
    <row r="392" spans="4:14" ht="16" x14ac:dyDescent="0.2">
      <c r="D392"/>
      <c r="E392"/>
      <c r="F392"/>
      <c r="G392"/>
      <c r="H392"/>
      <c r="I392"/>
      <c r="J392"/>
      <c r="K392"/>
      <c r="L392"/>
      <c r="M392"/>
      <c r="N392" s="80"/>
    </row>
    <row r="393" spans="4:14" ht="16" x14ac:dyDescent="0.2">
      <c r="D393"/>
      <c r="E393"/>
      <c r="F393"/>
      <c r="G393"/>
      <c r="H393"/>
      <c r="I393"/>
      <c r="J393"/>
      <c r="K393"/>
      <c r="L393"/>
      <c r="M393"/>
      <c r="N393" s="80"/>
    </row>
    <row r="394" spans="4:14" ht="16" x14ac:dyDescent="0.2">
      <c r="D394"/>
      <c r="E394"/>
      <c r="F394"/>
      <c r="G394"/>
      <c r="H394"/>
      <c r="I394"/>
      <c r="J394"/>
      <c r="K394"/>
      <c r="L394"/>
      <c r="M394"/>
      <c r="N394" s="80"/>
    </row>
    <row r="395" spans="4:14" ht="16" x14ac:dyDescent="0.2">
      <c r="D395"/>
      <c r="E395"/>
      <c r="F395"/>
      <c r="G395"/>
      <c r="H395"/>
      <c r="I395"/>
      <c r="J395"/>
      <c r="K395"/>
      <c r="L395"/>
      <c r="M395"/>
      <c r="N395" s="80"/>
    </row>
    <row r="396" spans="4:14" ht="16" x14ac:dyDescent="0.2">
      <c r="D396"/>
      <c r="E396"/>
      <c r="F396"/>
      <c r="G396"/>
      <c r="H396"/>
      <c r="I396"/>
      <c r="J396"/>
      <c r="K396"/>
      <c r="L396"/>
      <c r="M396"/>
      <c r="N396" s="80"/>
    </row>
    <row r="397" spans="4:14" ht="16" x14ac:dyDescent="0.2">
      <c r="D397"/>
      <c r="E397"/>
      <c r="F397"/>
      <c r="G397"/>
      <c r="H397"/>
      <c r="I397"/>
      <c r="J397"/>
      <c r="K397"/>
      <c r="L397"/>
      <c r="M397"/>
      <c r="N397" s="80"/>
    </row>
    <row r="398" spans="4:14" ht="16" x14ac:dyDescent="0.2">
      <c r="D398"/>
      <c r="E398"/>
      <c r="F398"/>
      <c r="G398"/>
      <c r="H398"/>
      <c r="I398"/>
      <c r="J398"/>
      <c r="K398"/>
      <c r="L398"/>
      <c r="M398"/>
      <c r="N398" s="80"/>
    </row>
    <row r="399" spans="4:14" ht="16" x14ac:dyDescent="0.2">
      <c r="D399"/>
      <c r="E399"/>
      <c r="F399"/>
      <c r="G399"/>
      <c r="H399"/>
      <c r="I399"/>
      <c r="J399"/>
      <c r="K399"/>
      <c r="L399"/>
      <c r="M399"/>
      <c r="N399" s="80"/>
    </row>
    <row r="400" spans="4:14" ht="16" x14ac:dyDescent="0.2">
      <c r="D400"/>
      <c r="E400"/>
      <c r="F400"/>
      <c r="G400"/>
      <c r="H400"/>
      <c r="I400"/>
      <c r="J400"/>
      <c r="K400"/>
      <c r="L400"/>
      <c r="M400"/>
      <c r="N400" s="80"/>
    </row>
    <row r="401" spans="4:14" ht="16" x14ac:dyDescent="0.2">
      <c r="D401"/>
      <c r="E401"/>
      <c r="F401"/>
      <c r="G401"/>
      <c r="H401"/>
      <c r="I401"/>
      <c r="J401"/>
      <c r="K401"/>
      <c r="L401"/>
      <c r="M401"/>
      <c r="N401" s="80"/>
    </row>
    <row r="402" spans="4:14" ht="16" x14ac:dyDescent="0.2">
      <c r="D402"/>
      <c r="E402"/>
      <c r="F402"/>
      <c r="G402"/>
      <c r="H402"/>
      <c r="I402"/>
      <c r="J402"/>
      <c r="K402"/>
      <c r="L402"/>
      <c r="M402"/>
      <c r="N402" s="80"/>
    </row>
    <row r="403" spans="4:14" ht="16" x14ac:dyDescent="0.2">
      <c r="D403"/>
      <c r="E403"/>
      <c r="F403"/>
      <c r="G403"/>
      <c r="H403"/>
      <c r="I403"/>
      <c r="J403"/>
      <c r="K403"/>
      <c r="L403"/>
      <c r="M403"/>
      <c r="N403" s="80"/>
    </row>
    <row r="404" spans="4:14" ht="16" x14ac:dyDescent="0.2">
      <c r="D404"/>
      <c r="E404"/>
      <c r="F404"/>
      <c r="G404"/>
      <c r="H404"/>
      <c r="I404"/>
      <c r="J404"/>
      <c r="K404"/>
      <c r="L404"/>
      <c r="M404"/>
      <c r="N404" s="80"/>
    </row>
    <row r="405" spans="4:14" ht="16" x14ac:dyDescent="0.2">
      <c r="D405"/>
      <c r="E405"/>
      <c r="F405"/>
      <c r="G405"/>
      <c r="H405"/>
      <c r="I405"/>
      <c r="J405"/>
      <c r="K405"/>
      <c r="L405"/>
      <c r="M405"/>
      <c r="N405" s="80"/>
    </row>
    <row r="406" spans="4:14" ht="16" x14ac:dyDescent="0.2">
      <c r="D406"/>
      <c r="E406"/>
      <c r="F406"/>
      <c r="G406"/>
      <c r="H406"/>
      <c r="I406"/>
      <c r="J406"/>
      <c r="K406"/>
      <c r="L406"/>
      <c r="M406"/>
      <c r="N406" s="80"/>
    </row>
    <row r="407" spans="4:14" ht="16" x14ac:dyDescent="0.2">
      <c r="D407"/>
      <c r="E407"/>
      <c r="F407"/>
      <c r="G407"/>
      <c r="H407"/>
      <c r="I407"/>
      <c r="J407"/>
      <c r="K407"/>
      <c r="L407"/>
      <c r="M407"/>
      <c r="N407" s="80"/>
    </row>
    <row r="408" spans="4:14" ht="16" x14ac:dyDescent="0.2">
      <c r="D408"/>
      <c r="E408"/>
      <c r="F408"/>
      <c r="G408"/>
      <c r="H408"/>
      <c r="I408"/>
      <c r="J408"/>
      <c r="K408"/>
      <c r="L408"/>
      <c r="M408"/>
      <c r="N408" s="80"/>
    </row>
    <row r="409" spans="4:14" ht="16" x14ac:dyDescent="0.2">
      <c r="D409"/>
      <c r="E409"/>
      <c r="F409"/>
      <c r="G409"/>
      <c r="H409"/>
      <c r="I409"/>
      <c r="J409"/>
      <c r="K409"/>
      <c r="L409"/>
      <c r="M409"/>
      <c r="N409" s="80"/>
    </row>
    <row r="410" spans="4:14" ht="16" x14ac:dyDescent="0.2">
      <c r="D410"/>
      <c r="E410"/>
      <c r="F410"/>
      <c r="G410"/>
      <c r="H410"/>
      <c r="I410"/>
      <c r="J410"/>
      <c r="K410"/>
      <c r="L410"/>
      <c r="M410"/>
      <c r="N410" s="80"/>
    </row>
    <row r="411" spans="4:14" ht="16" x14ac:dyDescent="0.2">
      <c r="D411"/>
      <c r="E411"/>
      <c r="F411"/>
      <c r="G411"/>
      <c r="H411"/>
      <c r="I411"/>
      <c r="J411"/>
      <c r="K411"/>
      <c r="L411"/>
      <c r="M411"/>
      <c r="N411" s="80"/>
    </row>
    <row r="412" spans="4:14" ht="16" x14ac:dyDescent="0.2">
      <c r="D412"/>
      <c r="E412"/>
      <c r="F412"/>
      <c r="G412"/>
      <c r="H412"/>
      <c r="I412"/>
      <c r="J412"/>
      <c r="K412"/>
      <c r="L412"/>
      <c r="M412"/>
      <c r="N412" s="80"/>
    </row>
    <row r="413" spans="4:14" ht="16" x14ac:dyDescent="0.2">
      <c r="D413"/>
      <c r="E413"/>
      <c r="F413"/>
      <c r="G413"/>
      <c r="H413"/>
      <c r="I413"/>
      <c r="J413"/>
      <c r="K413"/>
      <c r="L413"/>
      <c r="M413"/>
      <c r="N413" s="80"/>
    </row>
    <row r="414" spans="4:14" ht="16" x14ac:dyDescent="0.2">
      <c r="D414"/>
      <c r="E414"/>
      <c r="F414"/>
      <c r="G414"/>
      <c r="H414"/>
      <c r="I414"/>
      <c r="J414"/>
      <c r="K414"/>
      <c r="L414"/>
      <c r="M414"/>
      <c r="N414" s="80"/>
    </row>
    <row r="415" spans="4:14" ht="16" x14ac:dyDescent="0.2">
      <c r="D415"/>
      <c r="E415"/>
      <c r="F415"/>
      <c r="G415"/>
      <c r="H415"/>
      <c r="I415"/>
      <c r="J415"/>
      <c r="K415"/>
      <c r="L415"/>
      <c r="M415"/>
      <c r="N415" s="80"/>
    </row>
    <row r="416" spans="4:14" ht="16" x14ac:dyDescent="0.2">
      <c r="D416"/>
      <c r="E416"/>
      <c r="F416"/>
      <c r="G416"/>
      <c r="H416"/>
      <c r="I416"/>
      <c r="J416"/>
      <c r="K416"/>
      <c r="L416"/>
      <c r="M416"/>
      <c r="N416" s="80"/>
    </row>
    <row r="417" spans="4:14" ht="16" x14ac:dyDescent="0.2">
      <c r="D417"/>
      <c r="E417"/>
      <c r="F417"/>
      <c r="G417"/>
      <c r="H417"/>
      <c r="I417"/>
      <c r="J417"/>
      <c r="K417"/>
      <c r="L417"/>
      <c r="M417"/>
      <c r="N417" s="80"/>
    </row>
    <row r="418" spans="4:14" ht="16" x14ac:dyDescent="0.2">
      <c r="D418"/>
      <c r="E418"/>
      <c r="F418"/>
      <c r="G418"/>
      <c r="H418"/>
      <c r="I418"/>
      <c r="J418"/>
      <c r="K418"/>
      <c r="L418"/>
      <c r="M418"/>
      <c r="N418" s="80"/>
    </row>
    <row r="419" spans="4:14" ht="16" x14ac:dyDescent="0.2">
      <c r="D419"/>
      <c r="E419"/>
      <c r="F419"/>
      <c r="G419"/>
      <c r="H419"/>
      <c r="I419"/>
      <c r="J419"/>
      <c r="K419"/>
      <c r="L419"/>
      <c r="M419"/>
      <c r="N419" s="80"/>
    </row>
    <row r="420" spans="4:14" ht="16" x14ac:dyDescent="0.2">
      <c r="D420"/>
      <c r="E420"/>
      <c r="F420"/>
      <c r="G420"/>
      <c r="H420"/>
      <c r="I420"/>
      <c r="J420"/>
      <c r="K420"/>
      <c r="L420"/>
      <c r="M420"/>
      <c r="N420" s="80"/>
    </row>
    <row r="421" spans="4:14" ht="16" x14ac:dyDescent="0.2">
      <c r="D421"/>
      <c r="E421"/>
      <c r="F421"/>
      <c r="G421"/>
      <c r="H421"/>
      <c r="I421"/>
      <c r="J421"/>
      <c r="K421"/>
      <c r="L421"/>
      <c r="M421"/>
      <c r="N421" s="80"/>
    </row>
    <row r="422" spans="4:14" ht="16" x14ac:dyDescent="0.2">
      <c r="D422"/>
      <c r="E422"/>
      <c r="F422"/>
      <c r="G422"/>
      <c r="H422"/>
      <c r="I422"/>
      <c r="J422"/>
      <c r="K422"/>
      <c r="L422"/>
      <c r="M422"/>
      <c r="N422" s="80"/>
    </row>
    <row r="423" spans="4:14" ht="16" x14ac:dyDescent="0.2">
      <c r="D423"/>
      <c r="E423"/>
      <c r="F423"/>
      <c r="G423"/>
      <c r="H423"/>
      <c r="I423"/>
      <c r="J423"/>
      <c r="K423"/>
      <c r="L423"/>
      <c r="M423"/>
      <c r="N423" s="80"/>
    </row>
    <row r="424" spans="4:14" ht="16" x14ac:dyDescent="0.2">
      <c r="D424"/>
      <c r="E424"/>
      <c r="F424"/>
      <c r="G424"/>
      <c r="H424"/>
      <c r="I424"/>
      <c r="J424"/>
      <c r="K424"/>
      <c r="L424"/>
      <c r="M424"/>
      <c r="N424" s="80"/>
    </row>
    <row r="425" spans="4:14" ht="16" x14ac:dyDescent="0.2">
      <c r="D425"/>
      <c r="E425"/>
      <c r="F425"/>
      <c r="G425"/>
      <c r="H425"/>
      <c r="I425"/>
      <c r="J425"/>
      <c r="K425"/>
      <c r="L425"/>
      <c r="M425"/>
      <c r="N425" s="80"/>
    </row>
    <row r="426" spans="4:14" ht="16" x14ac:dyDescent="0.2">
      <c r="D426"/>
      <c r="E426"/>
      <c r="F426"/>
      <c r="G426"/>
      <c r="H426"/>
      <c r="I426"/>
      <c r="J426"/>
      <c r="K426"/>
      <c r="L426"/>
      <c r="M426"/>
      <c r="N426" s="80"/>
    </row>
    <row r="427" spans="4:14" ht="16" x14ac:dyDescent="0.2">
      <c r="D427"/>
      <c r="E427"/>
      <c r="F427"/>
      <c r="G427"/>
      <c r="H427"/>
      <c r="I427"/>
      <c r="J427"/>
      <c r="K427"/>
      <c r="L427"/>
      <c r="M427"/>
      <c r="N427" s="80"/>
    </row>
    <row r="428" spans="4:14" ht="16" x14ac:dyDescent="0.2">
      <c r="D428"/>
      <c r="E428"/>
      <c r="F428"/>
      <c r="G428"/>
      <c r="H428"/>
      <c r="I428"/>
      <c r="J428"/>
      <c r="K428"/>
      <c r="L428"/>
      <c r="M428"/>
      <c r="N428" s="80"/>
    </row>
    <row r="429" spans="4:14" ht="16" x14ac:dyDescent="0.2">
      <c r="D429"/>
      <c r="E429"/>
      <c r="F429"/>
      <c r="G429"/>
      <c r="H429"/>
      <c r="I429"/>
      <c r="J429"/>
      <c r="K429"/>
      <c r="L429"/>
      <c r="M429"/>
      <c r="N429" s="80"/>
    </row>
    <row r="430" spans="4:14" ht="16" x14ac:dyDescent="0.2">
      <c r="D430"/>
      <c r="E430"/>
      <c r="F430"/>
      <c r="G430"/>
      <c r="H430"/>
      <c r="I430"/>
      <c r="J430"/>
      <c r="K430"/>
      <c r="L430"/>
      <c r="M430"/>
      <c r="N430" s="80"/>
    </row>
    <row r="431" spans="4:14" ht="16" x14ac:dyDescent="0.2">
      <c r="D431"/>
      <c r="E431"/>
      <c r="F431"/>
      <c r="G431"/>
      <c r="H431"/>
      <c r="I431"/>
      <c r="J431"/>
      <c r="K431"/>
      <c r="L431"/>
      <c r="M431"/>
      <c r="N431" s="80"/>
    </row>
    <row r="432" spans="4:14" ht="16" x14ac:dyDescent="0.2">
      <c r="D432"/>
      <c r="E432"/>
      <c r="F432"/>
      <c r="G432"/>
      <c r="H432"/>
      <c r="I432"/>
      <c r="J432"/>
      <c r="K432"/>
      <c r="L432"/>
      <c r="M432"/>
      <c r="N432" s="80"/>
    </row>
    <row r="433" spans="4:14" ht="16" x14ac:dyDescent="0.2">
      <c r="D433"/>
      <c r="E433"/>
      <c r="F433"/>
      <c r="G433"/>
      <c r="H433"/>
      <c r="I433"/>
      <c r="J433"/>
      <c r="K433"/>
      <c r="L433"/>
      <c r="M433"/>
      <c r="N433" s="80"/>
    </row>
    <row r="434" spans="4:14" ht="16" x14ac:dyDescent="0.2">
      <c r="D434"/>
      <c r="E434"/>
      <c r="F434"/>
      <c r="G434"/>
      <c r="H434"/>
      <c r="I434"/>
      <c r="J434"/>
      <c r="K434"/>
      <c r="L434"/>
      <c r="M434"/>
      <c r="N434" s="80"/>
    </row>
    <row r="435" spans="4:14" ht="16" x14ac:dyDescent="0.2">
      <c r="D435"/>
      <c r="E435"/>
      <c r="F435"/>
      <c r="G435"/>
      <c r="H435"/>
      <c r="I435"/>
      <c r="J435"/>
      <c r="K435"/>
      <c r="L435"/>
      <c r="M435"/>
      <c r="N435" s="80"/>
    </row>
    <row r="436" spans="4:14" ht="16" x14ac:dyDescent="0.2">
      <c r="D436"/>
      <c r="E436"/>
      <c r="F436"/>
      <c r="G436"/>
      <c r="H436"/>
      <c r="I436"/>
      <c r="J436"/>
      <c r="K436"/>
      <c r="L436"/>
      <c r="M436"/>
      <c r="N436" s="80"/>
    </row>
    <row r="437" spans="4:14" ht="16" x14ac:dyDescent="0.2">
      <c r="D437"/>
      <c r="E437"/>
      <c r="F437"/>
      <c r="G437"/>
      <c r="H437"/>
      <c r="I437"/>
      <c r="J437"/>
      <c r="K437"/>
      <c r="L437"/>
      <c r="M437"/>
      <c r="N437" s="80"/>
    </row>
    <row r="438" spans="4:14" ht="16" x14ac:dyDescent="0.2">
      <c r="D438"/>
      <c r="E438"/>
      <c r="F438"/>
      <c r="G438"/>
      <c r="H438"/>
      <c r="I438"/>
      <c r="J438"/>
      <c r="K438"/>
      <c r="L438"/>
      <c r="M438"/>
      <c r="N438" s="80"/>
    </row>
    <row r="439" spans="4:14" ht="16" x14ac:dyDescent="0.2">
      <c r="D439"/>
      <c r="E439"/>
      <c r="F439"/>
      <c r="G439"/>
      <c r="H439"/>
      <c r="I439"/>
      <c r="J439"/>
      <c r="K439"/>
      <c r="L439"/>
      <c r="M439"/>
      <c r="N439" s="80"/>
    </row>
    <row r="440" spans="4:14" ht="16" x14ac:dyDescent="0.2">
      <c r="D440"/>
      <c r="E440"/>
      <c r="F440"/>
      <c r="G440"/>
      <c r="H440"/>
      <c r="I440"/>
      <c r="J440"/>
      <c r="K440"/>
      <c r="L440"/>
      <c r="M440"/>
      <c r="N440" s="80"/>
    </row>
    <row r="441" spans="4:14" ht="16" x14ac:dyDescent="0.2">
      <c r="D441"/>
      <c r="E441"/>
      <c r="F441"/>
      <c r="G441"/>
      <c r="H441"/>
      <c r="I441"/>
      <c r="J441"/>
      <c r="K441"/>
      <c r="L441"/>
      <c r="M441"/>
      <c r="N441" s="80"/>
    </row>
    <row r="442" spans="4:14" ht="16" x14ac:dyDescent="0.2">
      <c r="D442"/>
      <c r="E442"/>
      <c r="F442"/>
      <c r="G442"/>
      <c r="H442"/>
      <c r="I442"/>
      <c r="J442"/>
      <c r="K442"/>
      <c r="L442"/>
      <c r="M442"/>
      <c r="N442" s="80"/>
    </row>
    <row r="443" spans="4:14" ht="16" x14ac:dyDescent="0.2">
      <c r="D443"/>
      <c r="E443"/>
      <c r="F443"/>
      <c r="G443"/>
      <c r="H443"/>
      <c r="I443"/>
      <c r="J443"/>
      <c r="K443"/>
      <c r="L443"/>
      <c r="M443"/>
      <c r="N443" s="80"/>
    </row>
    <row r="444" spans="4:14" ht="16" x14ac:dyDescent="0.2">
      <c r="D444"/>
      <c r="E444"/>
      <c r="F444"/>
      <c r="G444"/>
      <c r="H444"/>
      <c r="I444"/>
      <c r="J444"/>
      <c r="K444"/>
      <c r="L444"/>
      <c r="M444"/>
      <c r="N444" s="80"/>
    </row>
    <row r="445" spans="4:14" ht="16" x14ac:dyDescent="0.2">
      <c r="D445"/>
      <c r="E445"/>
      <c r="F445"/>
      <c r="G445"/>
      <c r="H445"/>
      <c r="I445"/>
      <c r="J445"/>
      <c r="K445"/>
      <c r="L445"/>
      <c r="M445"/>
      <c r="N445" s="80"/>
    </row>
    <row r="446" spans="4:14" ht="16" x14ac:dyDescent="0.2">
      <c r="D446"/>
      <c r="E446"/>
      <c r="F446"/>
      <c r="G446"/>
      <c r="H446"/>
      <c r="I446"/>
      <c r="J446"/>
      <c r="K446"/>
      <c r="L446"/>
      <c r="M446"/>
      <c r="N446" s="80"/>
    </row>
    <row r="447" spans="4:14" ht="16" x14ac:dyDescent="0.2">
      <c r="D447"/>
      <c r="E447"/>
      <c r="F447"/>
      <c r="G447"/>
      <c r="H447"/>
      <c r="I447"/>
      <c r="J447"/>
      <c r="K447"/>
      <c r="L447"/>
      <c r="M447"/>
      <c r="N447" s="80"/>
    </row>
    <row r="448" spans="4:14" ht="16" x14ac:dyDescent="0.2">
      <c r="D448"/>
      <c r="E448"/>
      <c r="F448"/>
      <c r="G448"/>
      <c r="H448"/>
      <c r="I448"/>
      <c r="J448"/>
      <c r="K448"/>
      <c r="L448"/>
      <c r="M448"/>
      <c r="N448" s="80"/>
    </row>
    <row r="449" spans="4:14" ht="16" x14ac:dyDescent="0.2">
      <c r="D449"/>
      <c r="E449"/>
      <c r="F449"/>
      <c r="G449"/>
      <c r="H449"/>
      <c r="I449"/>
      <c r="J449"/>
      <c r="K449"/>
      <c r="L449"/>
      <c r="M449"/>
      <c r="N449" s="80"/>
    </row>
    <row r="450" spans="4:14" ht="16" x14ac:dyDescent="0.2">
      <c r="D450"/>
      <c r="E450"/>
      <c r="F450"/>
      <c r="G450"/>
      <c r="H450"/>
      <c r="I450"/>
      <c r="J450"/>
      <c r="K450"/>
      <c r="L450"/>
      <c r="M450"/>
      <c r="N450" s="80"/>
    </row>
    <row r="451" spans="4:14" ht="16" x14ac:dyDescent="0.2">
      <c r="D451"/>
      <c r="E451"/>
      <c r="F451"/>
      <c r="G451"/>
      <c r="H451"/>
      <c r="I451"/>
      <c r="J451"/>
      <c r="K451"/>
      <c r="L451"/>
      <c r="M451"/>
      <c r="N451" s="80"/>
    </row>
    <row r="452" spans="4:14" ht="16" x14ac:dyDescent="0.2">
      <c r="D452"/>
      <c r="E452"/>
      <c r="F452"/>
      <c r="G452"/>
      <c r="H452"/>
      <c r="I452"/>
      <c r="J452"/>
      <c r="K452"/>
      <c r="L452"/>
      <c r="M452"/>
      <c r="N452" s="80"/>
    </row>
    <row r="453" spans="4:14" ht="16" x14ac:dyDescent="0.2">
      <c r="D453"/>
      <c r="E453"/>
      <c r="F453"/>
      <c r="G453"/>
      <c r="H453"/>
      <c r="I453"/>
      <c r="J453"/>
      <c r="K453"/>
      <c r="L453"/>
      <c r="M453"/>
      <c r="N453" s="80"/>
    </row>
    <row r="454" spans="4:14" ht="16" x14ac:dyDescent="0.2">
      <c r="D454"/>
      <c r="E454"/>
      <c r="F454"/>
      <c r="G454"/>
      <c r="H454"/>
      <c r="I454"/>
      <c r="J454"/>
      <c r="K454"/>
      <c r="L454"/>
      <c r="M454"/>
      <c r="N454" s="80"/>
    </row>
    <row r="455" spans="4:14" ht="16" x14ac:dyDescent="0.2">
      <c r="D455"/>
      <c r="E455"/>
      <c r="F455"/>
      <c r="G455"/>
      <c r="H455"/>
      <c r="I455"/>
      <c r="J455"/>
      <c r="K455"/>
      <c r="L455"/>
      <c r="M455"/>
      <c r="N455" s="80"/>
    </row>
    <row r="456" spans="4:14" ht="16" x14ac:dyDescent="0.2">
      <c r="D456"/>
      <c r="E456"/>
      <c r="F456"/>
      <c r="G456"/>
      <c r="H456"/>
      <c r="I456"/>
      <c r="J456"/>
      <c r="K456"/>
      <c r="L456"/>
      <c r="M456"/>
      <c r="N456" s="80"/>
    </row>
    <row r="457" spans="4:14" ht="16" x14ac:dyDescent="0.2">
      <c r="D457"/>
      <c r="E457"/>
      <c r="F457"/>
      <c r="G457"/>
      <c r="H457"/>
      <c r="I457"/>
      <c r="J457"/>
      <c r="K457"/>
      <c r="L457"/>
      <c r="M457"/>
      <c r="N457" s="80"/>
    </row>
    <row r="458" spans="4:14" ht="16" x14ac:dyDescent="0.2">
      <c r="D458"/>
      <c r="E458"/>
      <c r="F458"/>
      <c r="G458"/>
      <c r="H458"/>
      <c r="I458"/>
      <c r="J458"/>
      <c r="K458"/>
      <c r="L458"/>
      <c r="M458"/>
      <c r="N458" s="80"/>
    </row>
    <row r="459" spans="4:14" ht="16" x14ac:dyDescent="0.2">
      <c r="D459"/>
      <c r="E459"/>
      <c r="F459"/>
      <c r="G459"/>
      <c r="H459"/>
      <c r="I459"/>
      <c r="J459"/>
      <c r="K459"/>
      <c r="L459"/>
      <c r="M459"/>
      <c r="N459" s="80"/>
    </row>
    <row r="460" spans="4:14" ht="16" x14ac:dyDescent="0.2">
      <c r="D460"/>
      <c r="E460"/>
      <c r="F460"/>
      <c r="G460"/>
      <c r="H460"/>
      <c r="I460"/>
      <c r="J460"/>
      <c r="K460"/>
      <c r="L460"/>
      <c r="M460"/>
      <c r="N460" s="80"/>
    </row>
    <row r="461" spans="4:14" ht="16" x14ac:dyDescent="0.2">
      <c r="D461"/>
      <c r="E461"/>
      <c r="F461"/>
      <c r="G461"/>
      <c r="H461"/>
      <c r="I461"/>
      <c r="J461"/>
      <c r="K461"/>
      <c r="L461"/>
      <c r="M461"/>
      <c r="N461" s="80"/>
    </row>
    <row r="462" spans="4:14" ht="16" x14ac:dyDescent="0.2">
      <c r="D462"/>
      <c r="E462"/>
      <c r="F462"/>
      <c r="G462"/>
      <c r="H462"/>
      <c r="I462"/>
      <c r="J462"/>
      <c r="K462"/>
      <c r="L462"/>
      <c r="M462"/>
      <c r="N462" s="80"/>
    </row>
    <row r="463" spans="4:14" ht="16" x14ac:dyDescent="0.2">
      <c r="D463"/>
      <c r="E463"/>
      <c r="F463"/>
      <c r="G463"/>
      <c r="H463"/>
      <c r="I463"/>
      <c r="J463"/>
      <c r="K463"/>
      <c r="L463"/>
      <c r="M463"/>
      <c r="N463" s="80"/>
    </row>
    <row r="464" spans="4:14" ht="16" x14ac:dyDescent="0.2">
      <c r="D464"/>
      <c r="E464"/>
      <c r="F464"/>
      <c r="G464"/>
      <c r="H464"/>
      <c r="I464"/>
      <c r="J464"/>
      <c r="K464"/>
      <c r="L464"/>
      <c r="M464"/>
      <c r="N464" s="80"/>
    </row>
    <row r="465" spans="4:14" ht="16" x14ac:dyDescent="0.2">
      <c r="D465"/>
      <c r="E465"/>
      <c r="F465"/>
      <c r="G465"/>
      <c r="H465"/>
      <c r="I465"/>
      <c r="J465"/>
      <c r="K465"/>
      <c r="L465"/>
      <c r="M465"/>
      <c r="N465" s="80"/>
    </row>
    <row r="466" spans="4:14" ht="16" x14ac:dyDescent="0.2">
      <c r="D466"/>
      <c r="E466"/>
      <c r="F466"/>
      <c r="G466"/>
      <c r="H466"/>
      <c r="I466"/>
      <c r="J466"/>
      <c r="K466"/>
      <c r="L466"/>
      <c r="M466"/>
      <c r="N466" s="80"/>
    </row>
    <row r="467" spans="4:14" ht="16" x14ac:dyDescent="0.2">
      <c r="D467"/>
      <c r="E467"/>
      <c r="F467"/>
      <c r="G467"/>
      <c r="H467"/>
      <c r="I467"/>
      <c r="J467"/>
      <c r="K467"/>
      <c r="L467"/>
      <c r="M467"/>
      <c r="N467" s="80"/>
    </row>
    <row r="468" spans="4:14" ht="16" x14ac:dyDescent="0.2">
      <c r="D468"/>
      <c r="E468"/>
      <c r="F468"/>
      <c r="G468"/>
      <c r="H468"/>
      <c r="I468"/>
      <c r="J468"/>
      <c r="K468"/>
      <c r="L468"/>
      <c r="M468"/>
      <c r="N468" s="80"/>
    </row>
    <row r="469" spans="4:14" ht="16" x14ac:dyDescent="0.2">
      <c r="D469"/>
      <c r="E469"/>
      <c r="F469"/>
      <c r="G469"/>
      <c r="H469"/>
      <c r="I469"/>
      <c r="J469"/>
      <c r="K469"/>
      <c r="L469"/>
      <c r="M469"/>
      <c r="N469" s="80"/>
    </row>
    <row r="470" spans="4:14" ht="16" x14ac:dyDescent="0.2">
      <c r="D470"/>
      <c r="E470"/>
      <c r="F470"/>
      <c r="G470"/>
      <c r="H470"/>
      <c r="I470"/>
      <c r="J470"/>
      <c r="K470"/>
      <c r="L470"/>
      <c r="M470"/>
      <c r="N470" s="80"/>
    </row>
    <row r="471" spans="4:14" ht="16" x14ac:dyDescent="0.2">
      <c r="D471"/>
      <c r="E471"/>
      <c r="F471"/>
      <c r="G471"/>
      <c r="H471"/>
      <c r="I471"/>
      <c r="J471"/>
      <c r="K471"/>
      <c r="L471"/>
      <c r="M471"/>
      <c r="N471" s="80"/>
    </row>
    <row r="472" spans="4:14" ht="16" x14ac:dyDescent="0.2">
      <c r="D472"/>
      <c r="E472"/>
      <c r="F472"/>
      <c r="G472"/>
      <c r="H472"/>
      <c r="I472"/>
      <c r="J472"/>
      <c r="K472"/>
      <c r="L472"/>
      <c r="M472"/>
      <c r="N472" s="80"/>
    </row>
    <row r="473" spans="4:14" ht="16" x14ac:dyDescent="0.2">
      <c r="D473"/>
      <c r="E473"/>
      <c r="F473"/>
      <c r="G473"/>
      <c r="H473"/>
      <c r="I473"/>
      <c r="J473"/>
      <c r="K473"/>
      <c r="L473"/>
      <c r="M473"/>
      <c r="N473" s="80"/>
    </row>
    <row r="474" spans="4:14" ht="16" x14ac:dyDescent="0.2">
      <c r="D474"/>
      <c r="E474"/>
      <c r="F474"/>
      <c r="G474"/>
      <c r="H474"/>
      <c r="I474"/>
      <c r="J474"/>
      <c r="K474"/>
      <c r="L474"/>
      <c r="M474"/>
      <c r="N474" s="80"/>
    </row>
    <row r="475" spans="4:14" ht="16" x14ac:dyDescent="0.2">
      <c r="D475"/>
      <c r="E475"/>
      <c r="F475"/>
      <c r="G475"/>
      <c r="H475"/>
      <c r="I475"/>
      <c r="J475"/>
      <c r="K475"/>
      <c r="L475"/>
      <c r="M475"/>
      <c r="N475" s="80"/>
    </row>
    <row r="476" spans="4:14" ht="16" x14ac:dyDescent="0.2">
      <c r="D476"/>
      <c r="E476"/>
      <c r="F476"/>
      <c r="G476"/>
      <c r="H476"/>
      <c r="I476"/>
      <c r="J476"/>
      <c r="K476"/>
      <c r="L476"/>
      <c r="M476"/>
      <c r="N476" s="80"/>
    </row>
    <row r="477" spans="4:14" ht="16" x14ac:dyDescent="0.2">
      <c r="D477"/>
      <c r="E477"/>
      <c r="F477"/>
      <c r="G477"/>
      <c r="H477"/>
      <c r="I477"/>
      <c r="J477"/>
      <c r="K477"/>
      <c r="L477"/>
      <c r="M477"/>
      <c r="N477" s="80"/>
    </row>
    <row r="478" spans="4:14" ht="16" x14ac:dyDescent="0.2">
      <c r="D478"/>
      <c r="E478"/>
      <c r="F478"/>
      <c r="G478"/>
      <c r="H478"/>
      <c r="I478"/>
      <c r="J478"/>
      <c r="K478"/>
      <c r="L478"/>
      <c r="M478"/>
      <c r="N478" s="80"/>
    </row>
    <row r="479" spans="4:14" ht="16" x14ac:dyDescent="0.2">
      <c r="D479"/>
      <c r="E479"/>
      <c r="F479"/>
      <c r="G479"/>
      <c r="H479"/>
      <c r="I479"/>
      <c r="J479"/>
      <c r="K479"/>
      <c r="L479"/>
      <c r="M479"/>
      <c r="N479" s="80"/>
    </row>
    <row r="480" spans="4:14" ht="16" x14ac:dyDescent="0.2">
      <c r="D480"/>
      <c r="E480"/>
      <c r="F480"/>
      <c r="G480"/>
      <c r="H480"/>
      <c r="I480"/>
      <c r="J480"/>
      <c r="K480"/>
      <c r="L480"/>
      <c r="M480"/>
      <c r="N480" s="80"/>
    </row>
    <row r="481" spans="4:14" ht="16" x14ac:dyDescent="0.2">
      <c r="D481"/>
      <c r="E481"/>
      <c r="F481"/>
      <c r="G481"/>
      <c r="H481"/>
      <c r="I481"/>
      <c r="J481"/>
      <c r="K481"/>
      <c r="L481"/>
      <c r="M481"/>
      <c r="N481" s="80"/>
    </row>
    <row r="482" spans="4:14" ht="16" x14ac:dyDescent="0.2">
      <c r="D482"/>
      <c r="E482"/>
      <c r="F482"/>
      <c r="G482"/>
      <c r="H482"/>
      <c r="I482"/>
      <c r="J482"/>
      <c r="K482"/>
      <c r="L482"/>
      <c r="M482"/>
      <c r="N482" s="80"/>
    </row>
    <row r="483" spans="4:14" ht="16" x14ac:dyDescent="0.2">
      <c r="D483"/>
      <c r="E483"/>
      <c r="F483"/>
      <c r="G483"/>
      <c r="H483"/>
      <c r="I483"/>
      <c r="J483"/>
      <c r="K483"/>
      <c r="L483"/>
      <c r="M483"/>
      <c r="N483" s="80"/>
    </row>
    <row r="484" spans="4:14" ht="16" x14ac:dyDescent="0.2">
      <c r="D484"/>
      <c r="E484"/>
      <c r="F484"/>
      <c r="G484"/>
      <c r="H484"/>
      <c r="I484"/>
      <c r="J484"/>
      <c r="K484"/>
      <c r="L484"/>
      <c r="M484"/>
      <c r="N484" s="80"/>
    </row>
    <row r="485" spans="4:14" ht="16" x14ac:dyDescent="0.2">
      <c r="D485"/>
      <c r="E485"/>
      <c r="F485"/>
      <c r="G485"/>
      <c r="H485"/>
      <c r="I485"/>
      <c r="J485"/>
      <c r="K485"/>
      <c r="L485"/>
      <c r="M485"/>
      <c r="N485" s="80"/>
    </row>
    <row r="486" spans="4:14" ht="16" x14ac:dyDescent="0.2">
      <c r="D486"/>
      <c r="E486"/>
      <c r="F486"/>
      <c r="G486"/>
      <c r="H486"/>
      <c r="I486"/>
      <c r="J486"/>
      <c r="K486"/>
      <c r="L486"/>
      <c r="M486"/>
      <c r="N486" s="80"/>
    </row>
    <row r="487" spans="4:14" ht="16" x14ac:dyDescent="0.2">
      <c r="D487"/>
      <c r="E487"/>
      <c r="F487"/>
      <c r="G487"/>
      <c r="H487"/>
      <c r="I487"/>
      <c r="J487"/>
      <c r="K487"/>
      <c r="L487"/>
      <c r="M487"/>
      <c r="N487" s="80"/>
    </row>
    <row r="488" spans="4:14" ht="16" x14ac:dyDescent="0.2">
      <c r="D488"/>
      <c r="E488"/>
      <c r="F488"/>
      <c r="G488"/>
      <c r="H488"/>
      <c r="I488"/>
      <c r="J488"/>
      <c r="K488"/>
      <c r="L488"/>
      <c r="M488"/>
      <c r="N488" s="80"/>
    </row>
    <row r="489" spans="4:14" ht="16" x14ac:dyDescent="0.2">
      <c r="D489"/>
      <c r="E489"/>
      <c r="F489"/>
      <c r="G489"/>
      <c r="H489"/>
      <c r="I489"/>
      <c r="J489"/>
      <c r="K489"/>
      <c r="L489"/>
      <c r="M489"/>
      <c r="N489" s="80"/>
    </row>
    <row r="490" spans="4:14" ht="16" x14ac:dyDescent="0.2">
      <c r="D490"/>
      <c r="E490"/>
      <c r="F490"/>
      <c r="G490"/>
      <c r="H490"/>
      <c r="I490"/>
      <c r="J490"/>
      <c r="K490"/>
      <c r="L490"/>
      <c r="M490"/>
      <c r="N490" s="80"/>
    </row>
    <row r="491" spans="4:14" ht="16" x14ac:dyDescent="0.2">
      <c r="D491"/>
      <c r="E491"/>
      <c r="F491"/>
      <c r="G491"/>
      <c r="H491"/>
      <c r="I491"/>
      <c r="J491"/>
      <c r="K491"/>
      <c r="L491"/>
      <c r="M491"/>
      <c r="N491" s="80"/>
    </row>
    <row r="492" spans="4:14" ht="16" x14ac:dyDescent="0.2">
      <c r="D492"/>
      <c r="E492"/>
      <c r="F492"/>
      <c r="G492"/>
      <c r="H492"/>
      <c r="I492"/>
      <c r="J492"/>
      <c r="K492"/>
      <c r="L492"/>
      <c r="M492"/>
      <c r="N492" s="80"/>
    </row>
    <row r="493" spans="4:14" ht="16" x14ac:dyDescent="0.2">
      <c r="D493"/>
      <c r="E493"/>
      <c r="F493"/>
      <c r="G493"/>
      <c r="H493"/>
      <c r="I493"/>
      <c r="J493"/>
      <c r="K493"/>
      <c r="L493"/>
      <c r="M493"/>
      <c r="N493" s="80"/>
    </row>
    <row r="494" spans="4:14" ht="16" x14ac:dyDescent="0.2">
      <c r="D494"/>
      <c r="E494"/>
      <c r="F494"/>
      <c r="G494"/>
      <c r="H494"/>
      <c r="I494"/>
      <c r="J494"/>
      <c r="K494"/>
      <c r="L494"/>
      <c r="M494"/>
      <c r="N494" s="80"/>
    </row>
    <row r="495" spans="4:14" ht="16" x14ac:dyDescent="0.2">
      <c r="D495"/>
      <c r="E495"/>
      <c r="F495"/>
      <c r="G495"/>
      <c r="H495"/>
      <c r="I495"/>
      <c r="J495"/>
      <c r="K495"/>
      <c r="L495"/>
      <c r="M495"/>
      <c r="N495" s="80"/>
    </row>
    <row r="496" spans="4:14" ht="16" x14ac:dyDescent="0.2">
      <c r="D496"/>
      <c r="E496"/>
      <c r="F496"/>
      <c r="G496"/>
      <c r="H496"/>
      <c r="I496"/>
      <c r="J496"/>
      <c r="K496"/>
      <c r="L496"/>
      <c r="M496"/>
      <c r="N496" s="80"/>
    </row>
    <row r="497" spans="4:14" ht="16" x14ac:dyDescent="0.2">
      <c r="D497"/>
      <c r="E497"/>
      <c r="F497"/>
      <c r="G497"/>
      <c r="H497"/>
      <c r="I497"/>
      <c r="J497"/>
      <c r="K497"/>
      <c r="L497"/>
      <c r="M497"/>
      <c r="N497" s="80"/>
    </row>
    <row r="498" spans="4:14" ht="16" x14ac:dyDescent="0.2">
      <c r="D498"/>
      <c r="E498"/>
      <c r="F498"/>
      <c r="G498"/>
      <c r="H498"/>
      <c r="I498"/>
      <c r="J498"/>
      <c r="K498"/>
      <c r="L498"/>
      <c r="M498"/>
      <c r="N498" s="80"/>
    </row>
    <row r="499" spans="4:14" ht="16" x14ac:dyDescent="0.2">
      <c r="D499"/>
      <c r="E499"/>
      <c r="F499"/>
      <c r="G499"/>
      <c r="H499"/>
      <c r="I499"/>
      <c r="J499"/>
      <c r="K499"/>
      <c r="L499"/>
      <c r="M499"/>
      <c r="N499" s="80"/>
    </row>
    <row r="500" spans="4:14" ht="16" x14ac:dyDescent="0.2">
      <c r="D500"/>
      <c r="E500"/>
      <c r="F500"/>
      <c r="G500"/>
      <c r="H500"/>
      <c r="I500"/>
      <c r="J500"/>
      <c r="K500"/>
      <c r="L500"/>
      <c r="M500"/>
      <c r="N500" s="80"/>
    </row>
    <row r="501" spans="4:14" ht="16" x14ac:dyDescent="0.2">
      <c r="D501"/>
      <c r="E501"/>
      <c r="F501"/>
      <c r="G501"/>
      <c r="H501"/>
      <c r="I501"/>
      <c r="J501"/>
      <c r="K501"/>
      <c r="L501"/>
      <c r="M501"/>
      <c r="N501" s="80"/>
    </row>
    <row r="502" spans="4:14" ht="16" x14ac:dyDescent="0.2">
      <c r="D502"/>
      <c r="E502"/>
      <c r="F502"/>
      <c r="G502"/>
      <c r="H502"/>
      <c r="I502"/>
      <c r="J502"/>
      <c r="K502"/>
      <c r="L502"/>
      <c r="M502"/>
      <c r="N502" s="80"/>
    </row>
    <row r="503" spans="4:14" ht="16" x14ac:dyDescent="0.2">
      <c r="D503"/>
      <c r="E503"/>
      <c r="F503"/>
      <c r="G503"/>
      <c r="H503"/>
      <c r="I503"/>
      <c r="J503"/>
      <c r="K503"/>
      <c r="L503"/>
      <c r="M503"/>
      <c r="N503" s="80"/>
    </row>
    <row r="504" spans="4:14" ht="16" x14ac:dyDescent="0.2">
      <c r="D504"/>
      <c r="E504"/>
      <c r="F504"/>
      <c r="G504"/>
      <c r="H504"/>
      <c r="I504"/>
      <c r="J504"/>
      <c r="K504"/>
      <c r="L504"/>
      <c r="M504"/>
      <c r="N504" s="80"/>
    </row>
    <row r="505" spans="4:14" ht="16" x14ac:dyDescent="0.2">
      <c r="D505"/>
      <c r="E505"/>
      <c r="F505"/>
      <c r="G505"/>
      <c r="H505"/>
      <c r="I505"/>
      <c r="J505"/>
      <c r="K505"/>
      <c r="L505"/>
      <c r="M505"/>
      <c r="N505" s="80"/>
    </row>
    <row r="506" spans="4:14" ht="16" x14ac:dyDescent="0.2">
      <c r="D506"/>
      <c r="E506"/>
      <c r="F506"/>
      <c r="G506"/>
      <c r="H506"/>
      <c r="I506"/>
      <c r="J506"/>
      <c r="K506"/>
      <c r="L506"/>
      <c r="M506"/>
      <c r="N506" s="80"/>
    </row>
    <row r="507" spans="4:14" ht="16" x14ac:dyDescent="0.2">
      <c r="D507"/>
      <c r="E507"/>
      <c r="F507"/>
      <c r="G507"/>
      <c r="H507"/>
      <c r="I507"/>
      <c r="J507"/>
      <c r="K507"/>
      <c r="L507"/>
      <c r="M507"/>
      <c r="N507" s="80"/>
    </row>
    <row r="508" spans="4:14" ht="16" x14ac:dyDescent="0.2">
      <c r="D508"/>
      <c r="E508"/>
      <c r="F508"/>
      <c r="G508"/>
      <c r="H508"/>
      <c r="I508"/>
      <c r="J508"/>
      <c r="K508"/>
      <c r="L508"/>
      <c r="M508"/>
      <c r="N508" s="80"/>
    </row>
    <row r="509" spans="4:14" ht="16" x14ac:dyDescent="0.2">
      <c r="D509"/>
      <c r="E509"/>
      <c r="F509"/>
      <c r="G509"/>
      <c r="H509"/>
      <c r="I509"/>
      <c r="J509"/>
      <c r="K509"/>
      <c r="L509"/>
      <c r="M509"/>
      <c r="N509" s="80"/>
    </row>
    <row r="510" spans="4:14" ht="16" x14ac:dyDescent="0.2">
      <c r="D510"/>
      <c r="E510"/>
      <c r="F510"/>
      <c r="G510"/>
      <c r="H510"/>
      <c r="I510"/>
      <c r="J510"/>
      <c r="K510"/>
      <c r="L510"/>
      <c r="M510"/>
      <c r="N510" s="80"/>
    </row>
    <row r="511" spans="4:14" ht="16" x14ac:dyDescent="0.2">
      <c r="D511"/>
      <c r="E511"/>
      <c r="F511"/>
      <c r="G511"/>
      <c r="H511"/>
      <c r="I511"/>
      <c r="J511"/>
      <c r="K511"/>
      <c r="L511"/>
      <c r="M511"/>
      <c r="N511" s="80"/>
    </row>
    <row r="512" spans="4:14" ht="16" x14ac:dyDescent="0.2">
      <c r="D512"/>
      <c r="E512"/>
      <c r="F512"/>
      <c r="G512"/>
      <c r="H512"/>
      <c r="I512"/>
      <c r="J512"/>
      <c r="K512"/>
      <c r="L512"/>
      <c r="M512"/>
      <c r="N512" s="80"/>
    </row>
    <row r="513" spans="4:14" ht="16" x14ac:dyDescent="0.2">
      <c r="D513"/>
      <c r="E513"/>
      <c r="F513"/>
      <c r="G513"/>
      <c r="H513"/>
      <c r="I513"/>
      <c r="J513"/>
      <c r="K513"/>
      <c r="L513"/>
      <c r="M513"/>
      <c r="N513" s="80"/>
    </row>
    <row r="514" spans="4:14" ht="16" x14ac:dyDescent="0.2">
      <c r="D514"/>
      <c r="E514"/>
      <c r="F514"/>
      <c r="G514"/>
      <c r="H514"/>
      <c r="I514"/>
      <c r="J514"/>
      <c r="K514"/>
      <c r="L514"/>
      <c r="M514"/>
      <c r="N514" s="80"/>
    </row>
    <row r="515" spans="4:14" ht="16" x14ac:dyDescent="0.2">
      <c r="D515"/>
      <c r="E515"/>
      <c r="F515"/>
      <c r="G515"/>
      <c r="H515"/>
      <c r="I515"/>
      <c r="J515"/>
      <c r="K515"/>
      <c r="L515"/>
      <c r="M515"/>
      <c r="N515" s="80"/>
    </row>
    <row r="516" spans="4:14" ht="16" x14ac:dyDescent="0.2">
      <c r="D516"/>
      <c r="E516"/>
      <c r="F516"/>
      <c r="G516"/>
      <c r="H516"/>
      <c r="I516"/>
      <c r="J516"/>
      <c r="K516"/>
      <c r="L516"/>
      <c r="M516"/>
      <c r="N516" s="80"/>
    </row>
    <row r="517" spans="4:14" ht="16" x14ac:dyDescent="0.2">
      <c r="D517"/>
      <c r="E517"/>
      <c r="F517"/>
      <c r="G517"/>
      <c r="H517"/>
      <c r="I517"/>
      <c r="J517"/>
      <c r="K517"/>
      <c r="L517"/>
      <c r="M517"/>
      <c r="N517" s="80"/>
    </row>
    <row r="518" spans="4:14" ht="16" x14ac:dyDescent="0.2">
      <c r="D518"/>
      <c r="E518"/>
      <c r="F518"/>
      <c r="G518"/>
      <c r="H518"/>
      <c r="I518"/>
      <c r="J518"/>
      <c r="K518"/>
      <c r="L518"/>
      <c r="M518"/>
      <c r="N518" s="80"/>
    </row>
    <row r="519" spans="4:14" ht="16" x14ac:dyDescent="0.2">
      <c r="D519"/>
      <c r="E519"/>
      <c r="F519"/>
      <c r="G519"/>
      <c r="H519"/>
      <c r="I519"/>
      <c r="J519"/>
      <c r="K519"/>
      <c r="L519"/>
      <c r="M519"/>
      <c r="N519" s="80"/>
    </row>
    <row r="520" spans="4:14" ht="16" x14ac:dyDescent="0.2">
      <c r="D520"/>
      <c r="E520"/>
      <c r="F520"/>
      <c r="G520"/>
      <c r="H520"/>
      <c r="I520"/>
      <c r="J520"/>
      <c r="K520"/>
      <c r="L520"/>
      <c r="M520"/>
      <c r="N520" s="80"/>
    </row>
    <row r="521" spans="4:14" ht="16" x14ac:dyDescent="0.2">
      <c r="D521"/>
      <c r="E521"/>
      <c r="F521"/>
      <c r="G521"/>
      <c r="H521"/>
      <c r="I521"/>
      <c r="J521"/>
      <c r="K521"/>
      <c r="L521"/>
      <c r="M521"/>
      <c r="N521" s="80"/>
    </row>
    <row r="522" spans="4:14" ht="16" x14ac:dyDescent="0.2">
      <c r="D522"/>
      <c r="E522"/>
      <c r="F522"/>
      <c r="G522"/>
      <c r="H522"/>
      <c r="I522"/>
      <c r="J522"/>
      <c r="K522"/>
      <c r="L522"/>
      <c r="M522"/>
      <c r="N522" s="80"/>
    </row>
    <row r="523" spans="4:14" ht="16" x14ac:dyDescent="0.2">
      <c r="D523"/>
      <c r="E523"/>
      <c r="F523"/>
      <c r="G523"/>
      <c r="H523"/>
      <c r="I523"/>
      <c r="J523"/>
      <c r="K523"/>
      <c r="L523"/>
      <c r="M523"/>
      <c r="N523" s="80"/>
    </row>
    <row r="524" spans="4:14" ht="16" x14ac:dyDescent="0.2">
      <c r="D524"/>
      <c r="E524"/>
      <c r="F524"/>
      <c r="G524"/>
      <c r="H524"/>
      <c r="I524"/>
      <c r="J524"/>
      <c r="K524"/>
      <c r="L524"/>
      <c r="M524"/>
      <c r="N524" s="80"/>
    </row>
    <row r="525" spans="4:14" ht="16" x14ac:dyDescent="0.2">
      <c r="D525"/>
      <c r="E525"/>
      <c r="F525"/>
      <c r="G525"/>
      <c r="H525"/>
      <c r="I525"/>
      <c r="J525"/>
      <c r="K525"/>
      <c r="L525"/>
      <c r="M525"/>
      <c r="N525" s="80"/>
    </row>
    <row r="526" spans="4:14" ht="16" x14ac:dyDescent="0.2">
      <c r="D526"/>
      <c r="E526"/>
      <c r="F526"/>
      <c r="G526"/>
      <c r="H526"/>
      <c r="I526"/>
      <c r="J526"/>
      <c r="K526"/>
      <c r="L526"/>
      <c r="M526"/>
      <c r="N526" s="80"/>
    </row>
    <row r="527" spans="4:14" ht="16" x14ac:dyDescent="0.2">
      <c r="D527"/>
      <c r="E527"/>
      <c r="F527"/>
      <c r="G527"/>
      <c r="H527"/>
      <c r="I527"/>
      <c r="J527"/>
      <c r="K527"/>
      <c r="L527"/>
      <c r="M527"/>
      <c r="N527" s="80"/>
    </row>
    <row r="528" spans="4:14" ht="16" x14ac:dyDescent="0.2">
      <c r="D528"/>
      <c r="E528"/>
      <c r="F528"/>
      <c r="G528"/>
      <c r="H528"/>
      <c r="I528"/>
      <c r="J528"/>
      <c r="K528"/>
      <c r="L528"/>
      <c r="M528"/>
      <c r="N528" s="80"/>
    </row>
    <row r="529" spans="4:14" ht="16" x14ac:dyDescent="0.2">
      <c r="D529"/>
      <c r="E529"/>
      <c r="F529"/>
      <c r="G529"/>
      <c r="H529"/>
      <c r="I529"/>
      <c r="J529"/>
      <c r="K529"/>
      <c r="L529"/>
      <c r="M529"/>
      <c r="N529" s="80"/>
    </row>
    <row r="530" spans="4:14" ht="16" x14ac:dyDescent="0.2">
      <c r="D530"/>
      <c r="E530"/>
      <c r="F530"/>
      <c r="G530"/>
      <c r="H530"/>
      <c r="I530"/>
      <c r="J530"/>
      <c r="K530"/>
      <c r="L530"/>
      <c r="M530"/>
      <c r="N530" s="80"/>
    </row>
    <row r="531" spans="4:14" ht="16" x14ac:dyDescent="0.2">
      <c r="D531"/>
      <c r="E531"/>
      <c r="F531"/>
      <c r="G531"/>
      <c r="H531"/>
      <c r="I531"/>
      <c r="J531"/>
      <c r="K531"/>
      <c r="L531"/>
      <c r="M531"/>
      <c r="N531" s="80"/>
    </row>
    <row r="532" spans="4:14" ht="16" x14ac:dyDescent="0.2">
      <c r="D532"/>
      <c r="E532"/>
      <c r="F532"/>
      <c r="G532"/>
      <c r="H532"/>
      <c r="I532"/>
      <c r="J532"/>
      <c r="K532"/>
      <c r="L532"/>
      <c r="M532"/>
      <c r="N532" s="80"/>
    </row>
    <row r="533" spans="4:14" ht="16" x14ac:dyDescent="0.2">
      <c r="D533"/>
      <c r="E533"/>
      <c r="F533"/>
      <c r="G533"/>
      <c r="H533"/>
      <c r="I533"/>
      <c r="J533"/>
      <c r="K533"/>
      <c r="L533"/>
      <c r="M533"/>
      <c r="N533" s="80"/>
    </row>
    <row r="534" spans="4:14" ht="16" x14ac:dyDescent="0.2">
      <c r="D534"/>
      <c r="E534"/>
      <c r="F534"/>
      <c r="G534"/>
      <c r="H534"/>
      <c r="I534"/>
      <c r="J534"/>
      <c r="K534"/>
      <c r="L534"/>
      <c r="M534"/>
      <c r="N534" s="80"/>
    </row>
    <row r="535" spans="4:14" ht="16" x14ac:dyDescent="0.2">
      <c r="D535"/>
      <c r="E535"/>
      <c r="F535"/>
      <c r="G535"/>
      <c r="H535"/>
      <c r="I535"/>
      <c r="J535"/>
      <c r="K535"/>
      <c r="L535"/>
      <c r="M535"/>
      <c r="N535" s="80"/>
    </row>
    <row r="536" spans="4:14" ht="16" x14ac:dyDescent="0.2">
      <c r="D536"/>
      <c r="E536"/>
      <c r="F536"/>
      <c r="G536"/>
      <c r="H536"/>
      <c r="I536"/>
      <c r="J536"/>
      <c r="K536"/>
      <c r="L536"/>
      <c r="M536"/>
      <c r="N536" s="80"/>
    </row>
    <row r="537" spans="4:14" ht="16" x14ac:dyDescent="0.2">
      <c r="D537"/>
      <c r="E537"/>
      <c r="F537"/>
      <c r="G537"/>
      <c r="H537"/>
      <c r="I537"/>
      <c r="J537"/>
      <c r="K537"/>
      <c r="L537"/>
      <c r="M537"/>
      <c r="N537" s="80"/>
    </row>
    <row r="538" spans="4:14" ht="16" x14ac:dyDescent="0.2">
      <c r="D538"/>
      <c r="E538"/>
      <c r="F538"/>
      <c r="G538"/>
      <c r="H538"/>
      <c r="I538"/>
      <c r="J538"/>
      <c r="K538"/>
      <c r="L538"/>
      <c r="M538"/>
      <c r="N538" s="80"/>
    </row>
    <row r="539" spans="4:14" ht="16" x14ac:dyDescent="0.2">
      <c r="D539"/>
      <c r="E539"/>
      <c r="F539"/>
      <c r="G539"/>
      <c r="H539"/>
      <c r="I539"/>
      <c r="J539"/>
      <c r="K539"/>
      <c r="L539"/>
      <c r="M539"/>
      <c r="N539" s="80"/>
    </row>
    <row r="540" spans="4:14" ht="16" x14ac:dyDescent="0.2">
      <c r="D540"/>
      <c r="E540"/>
      <c r="F540"/>
      <c r="G540"/>
      <c r="H540"/>
      <c r="I540"/>
      <c r="J540"/>
      <c r="K540"/>
      <c r="L540"/>
      <c r="M540"/>
      <c r="N540" s="80"/>
    </row>
    <row r="541" spans="4:14" ht="16" x14ac:dyDescent="0.2">
      <c r="D541"/>
      <c r="E541"/>
      <c r="F541"/>
      <c r="G541"/>
      <c r="H541"/>
      <c r="I541"/>
      <c r="J541"/>
      <c r="K541"/>
      <c r="L541"/>
      <c r="M541"/>
      <c r="N541" s="80"/>
    </row>
    <row r="542" spans="4:14" ht="16" x14ac:dyDescent="0.2">
      <c r="D542"/>
      <c r="E542"/>
      <c r="F542"/>
      <c r="G542"/>
      <c r="H542"/>
      <c r="I542"/>
      <c r="J542"/>
      <c r="K542"/>
      <c r="L542"/>
      <c r="M542"/>
      <c r="N542" s="80"/>
    </row>
    <row r="543" spans="4:14" ht="16" x14ac:dyDescent="0.2">
      <c r="D543"/>
      <c r="E543"/>
      <c r="F543"/>
      <c r="G543"/>
      <c r="H543"/>
      <c r="I543"/>
      <c r="J543"/>
      <c r="K543"/>
      <c r="L543"/>
      <c r="M543"/>
      <c r="N543" s="80"/>
    </row>
    <row r="544" spans="4:14" ht="16" x14ac:dyDescent="0.2">
      <c r="D544"/>
      <c r="E544"/>
      <c r="F544"/>
      <c r="G544"/>
      <c r="H544"/>
      <c r="I544"/>
      <c r="J544"/>
      <c r="K544"/>
      <c r="L544"/>
      <c r="M544"/>
      <c r="N544" s="80"/>
    </row>
    <row r="545" spans="4:14" ht="16" x14ac:dyDescent="0.2">
      <c r="D545"/>
      <c r="E545"/>
      <c r="F545"/>
      <c r="G545"/>
      <c r="H545"/>
      <c r="I545"/>
      <c r="J545"/>
      <c r="K545"/>
      <c r="L545"/>
      <c r="M545"/>
      <c r="N545" s="80"/>
    </row>
    <row r="546" spans="4:14" ht="16" x14ac:dyDescent="0.2">
      <c r="D546"/>
      <c r="E546"/>
      <c r="F546"/>
      <c r="G546"/>
      <c r="H546"/>
      <c r="I546"/>
      <c r="J546"/>
      <c r="K546"/>
      <c r="L546"/>
      <c r="M546"/>
      <c r="N546" s="80"/>
    </row>
    <row r="547" spans="4:14" ht="16" x14ac:dyDescent="0.2">
      <c r="D547"/>
      <c r="E547"/>
      <c r="F547"/>
      <c r="G547"/>
      <c r="H547"/>
      <c r="I547"/>
      <c r="J547"/>
      <c r="K547"/>
      <c r="L547"/>
      <c r="M547"/>
      <c r="N547" s="80"/>
    </row>
    <row r="548" spans="4:14" ht="16" x14ac:dyDescent="0.2">
      <c r="D548"/>
      <c r="E548"/>
      <c r="F548"/>
      <c r="G548"/>
      <c r="H548"/>
      <c r="I548"/>
      <c r="J548"/>
      <c r="K548"/>
      <c r="L548"/>
      <c r="M548"/>
      <c r="N548" s="80"/>
    </row>
    <row r="549" spans="4:14" ht="16" x14ac:dyDescent="0.2">
      <c r="D549"/>
      <c r="E549"/>
      <c r="F549"/>
      <c r="G549"/>
      <c r="H549"/>
      <c r="I549"/>
      <c r="J549"/>
      <c r="K549"/>
      <c r="L549"/>
      <c r="M549"/>
      <c r="N549" s="80"/>
    </row>
    <row r="550" spans="4:14" ht="16" x14ac:dyDescent="0.2">
      <c r="D550"/>
      <c r="E550"/>
      <c r="F550"/>
      <c r="G550"/>
      <c r="H550"/>
      <c r="I550"/>
      <c r="J550"/>
      <c r="K550"/>
      <c r="L550"/>
      <c r="M550"/>
      <c r="N550" s="80"/>
    </row>
    <row r="551" spans="4:14" ht="16" x14ac:dyDescent="0.2">
      <c r="D551"/>
      <c r="E551"/>
      <c r="F551"/>
      <c r="G551"/>
      <c r="H551"/>
      <c r="I551"/>
      <c r="J551"/>
      <c r="K551"/>
      <c r="L551"/>
      <c r="M551"/>
      <c r="N551" s="80"/>
    </row>
    <row r="552" spans="4:14" ht="16" x14ac:dyDescent="0.2">
      <c r="D552"/>
      <c r="E552"/>
      <c r="F552"/>
      <c r="G552"/>
      <c r="H552"/>
      <c r="I552"/>
      <c r="J552"/>
      <c r="K552"/>
      <c r="L552"/>
      <c r="M552"/>
      <c r="N552" s="80"/>
    </row>
    <row r="553" spans="4:14" ht="16" x14ac:dyDescent="0.2">
      <c r="D553"/>
      <c r="E553"/>
      <c r="F553"/>
      <c r="G553"/>
      <c r="H553"/>
      <c r="I553"/>
      <c r="J553"/>
      <c r="K553"/>
      <c r="L553"/>
      <c r="M553"/>
      <c r="N553" s="80"/>
    </row>
    <row r="554" spans="4:14" ht="16" x14ac:dyDescent="0.2">
      <c r="D554"/>
      <c r="E554"/>
      <c r="F554"/>
      <c r="G554"/>
      <c r="H554"/>
      <c r="I554"/>
      <c r="J554"/>
      <c r="K554"/>
      <c r="L554"/>
      <c r="M554"/>
      <c r="N554" s="80"/>
    </row>
    <row r="555" spans="4:14" ht="16" x14ac:dyDescent="0.2">
      <c r="D555"/>
      <c r="E555"/>
      <c r="F555"/>
      <c r="G555"/>
      <c r="H555"/>
      <c r="I555"/>
      <c r="J555"/>
      <c r="K555"/>
      <c r="L555"/>
      <c r="M555"/>
      <c r="N555" s="80"/>
    </row>
    <row r="556" spans="4:14" ht="16" x14ac:dyDescent="0.2">
      <c r="D556"/>
      <c r="E556"/>
      <c r="F556"/>
      <c r="G556"/>
      <c r="H556"/>
      <c r="I556"/>
      <c r="J556"/>
      <c r="K556"/>
      <c r="L556"/>
      <c r="M556"/>
      <c r="N556" s="80"/>
    </row>
    <row r="557" spans="4:14" ht="16" x14ac:dyDescent="0.2">
      <c r="D557"/>
      <c r="E557"/>
      <c r="F557"/>
      <c r="G557"/>
      <c r="H557"/>
      <c r="I557"/>
      <c r="J557"/>
      <c r="K557"/>
      <c r="L557"/>
      <c r="M557"/>
      <c r="N557" s="80"/>
    </row>
    <row r="558" spans="4:14" ht="16" x14ac:dyDescent="0.2">
      <c r="D558"/>
      <c r="E558"/>
      <c r="F558"/>
      <c r="G558"/>
      <c r="H558"/>
      <c r="I558"/>
      <c r="J558"/>
      <c r="K558"/>
      <c r="L558"/>
      <c r="M558"/>
      <c r="N558" s="80"/>
    </row>
    <row r="559" spans="4:14" ht="16" x14ac:dyDescent="0.2">
      <c r="D559"/>
      <c r="E559"/>
      <c r="F559"/>
      <c r="G559"/>
      <c r="H559"/>
      <c r="I559"/>
      <c r="J559"/>
      <c r="K559"/>
      <c r="L559"/>
      <c r="M559"/>
      <c r="N559" s="80"/>
    </row>
    <row r="560" spans="4:14" ht="16" x14ac:dyDescent="0.2">
      <c r="D560"/>
      <c r="E560"/>
      <c r="F560"/>
      <c r="G560"/>
      <c r="H560"/>
      <c r="I560"/>
      <c r="J560"/>
      <c r="K560"/>
      <c r="L560"/>
      <c r="M560"/>
      <c r="N560" s="80"/>
    </row>
    <row r="561" spans="4:14" ht="16" x14ac:dyDescent="0.2">
      <c r="D561"/>
      <c r="E561"/>
      <c r="F561"/>
      <c r="G561"/>
      <c r="H561"/>
      <c r="I561"/>
      <c r="J561"/>
      <c r="K561"/>
      <c r="L561"/>
      <c r="M561"/>
      <c r="N561" s="80"/>
    </row>
    <row r="562" spans="4:14" ht="16" x14ac:dyDescent="0.2">
      <c r="D562"/>
      <c r="E562"/>
      <c r="F562"/>
      <c r="G562"/>
      <c r="H562"/>
      <c r="I562"/>
      <c r="J562"/>
      <c r="K562"/>
      <c r="L562"/>
      <c r="M562"/>
      <c r="N562" s="80"/>
    </row>
    <row r="563" spans="4:14" ht="16" x14ac:dyDescent="0.2">
      <c r="D563"/>
      <c r="E563"/>
      <c r="F563"/>
      <c r="G563"/>
      <c r="H563"/>
      <c r="I563"/>
      <c r="J563"/>
      <c r="K563"/>
      <c r="L563"/>
      <c r="M563"/>
      <c r="N563" s="80"/>
    </row>
    <row r="564" spans="4:14" ht="16" x14ac:dyDescent="0.2">
      <c r="D564"/>
      <c r="E564"/>
      <c r="F564"/>
      <c r="G564"/>
      <c r="H564"/>
      <c r="I564"/>
      <c r="J564"/>
      <c r="K564"/>
      <c r="L564"/>
      <c r="M564"/>
      <c r="N564" s="80"/>
    </row>
    <row r="565" spans="4:14" ht="16" x14ac:dyDescent="0.2">
      <c r="D565"/>
      <c r="E565"/>
      <c r="F565"/>
      <c r="G565"/>
      <c r="H565"/>
      <c r="I565"/>
      <c r="J565"/>
      <c r="K565"/>
      <c r="L565"/>
      <c r="M565"/>
      <c r="N565" s="80"/>
    </row>
    <row r="566" spans="4:14" ht="16" x14ac:dyDescent="0.2">
      <c r="D566"/>
      <c r="E566"/>
      <c r="F566"/>
      <c r="G566"/>
      <c r="H566"/>
      <c r="I566"/>
      <c r="J566"/>
      <c r="K566"/>
      <c r="L566"/>
      <c r="M566"/>
      <c r="N566" s="80"/>
    </row>
    <row r="567" spans="4:14" ht="16" x14ac:dyDescent="0.2">
      <c r="D567"/>
      <c r="E567"/>
      <c r="F567"/>
      <c r="G567"/>
      <c r="H567"/>
      <c r="I567"/>
      <c r="J567"/>
      <c r="K567"/>
      <c r="L567"/>
      <c r="M567"/>
      <c r="N567" s="80"/>
    </row>
    <row r="568" spans="4:14" ht="16" x14ac:dyDescent="0.2">
      <c r="D568"/>
      <c r="E568"/>
      <c r="F568"/>
      <c r="G568"/>
      <c r="H568"/>
      <c r="I568"/>
      <c r="J568"/>
      <c r="K568"/>
      <c r="L568"/>
      <c r="M568"/>
      <c r="N568" s="80"/>
    </row>
    <row r="569" spans="4:14" ht="16" x14ac:dyDescent="0.2">
      <c r="D569"/>
      <c r="E569"/>
      <c r="F569"/>
      <c r="G569"/>
      <c r="H569"/>
      <c r="I569"/>
      <c r="J569"/>
      <c r="K569"/>
      <c r="L569"/>
      <c r="M569"/>
      <c r="N569" s="80"/>
    </row>
    <row r="570" spans="4:14" ht="16" x14ac:dyDescent="0.2">
      <c r="D570"/>
      <c r="E570"/>
      <c r="F570"/>
      <c r="G570"/>
      <c r="H570"/>
      <c r="I570"/>
      <c r="J570"/>
      <c r="K570"/>
      <c r="L570"/>
      <c r="M570"/>
      <c r="N570" s="80"/>
    </row>
    <row r="571" spans="4:14" ht="16" x14ac:dyDescent="0.2">
      <c r="D571"/>
      <c r="E571"/>
      <c r="F571"/>
      <c r="G571"/>
      <c r="H571"/>
      <c r="I571"/>
      <c r="J571"/>
      <c r="K571"/>
      <c r="L571"/>
      <c r="M571"/>
      <c r="N571" s="80"/>
    </row>
    <row r="572" spans="4:14" ht="16" x14ac:dyDescent="0.2">
      <c r="D572"/>
      <c r="E572"/>
      <c r="F572"/>
      <c r="G572"/>
      <c r="H572"/>
      <c r="I572"/>
      <c r="J572"/>
      <c r="K572"/>
      <c r="L572"/>
      <c r="M572"/>
      <c r="N572" s="80"/>
    </row>
    <row r="573" spans="4:14" ht="16" x14ac:dyDescent="0.2">
      <c r="D573"/>
      <c r="E573"/>
      <c r="F573"/>
      <c r="G573"/>
      <c r="H573"/>
      <c r="I573"/>
      <c r="J573"/>
      <c r="K573"/>
      <c r="L573"/>
      <c r="M573"/>
      <c r="N573" s="80"/>
    </row>
    <row r="574" spans="4:14" ht="16" x14ac:dyDescent="0.2">
      <c r="D574"/>
      <c r="E574"/>
      <c r="F574"/>
      <c r="G574"/>
      <c r="H574"/>
      <c r="I574"/>
      <c r="J574"/>
      <c r="K574"/>
      <c r="L574"/>
      <c r="M574"/>
      <c r="N574" s="80"/>
    </row>
    <row r="575" spans="4:14" ht="16" x14ac:dyDescent="0.2">
      <c r="D575"/>
      <c r="E575"/>
      <c r="F575"/>
      <c r="G575"/>
      <c r="H575"/>
      <c r="I575"/>
      <c r="J575"/>
      <c r="K575"/>
      <c r="L575"/>
      <c r="M575"/>
      <c r="N575" s="80"/>
    </row>
    <row r="576" spans="4:14" ht="16" x14ac:dyDescent="0.2">
      <c r="D576"/>
      <c r="E576"/>
      <c r="F576"/>
      <c r="G576"/>
      <c r="H576"/>
      <c r="I576"/>
      <c r="J576"/>
      <c r="K576"/>
      <c r="L576"/>
      <c r="M576"/>
      <c r="N576" s="80"/>
    </row>
    <row r="577" spans="4:14" ht="16" x14ac:dyDescent="0.2">
      <c r="D577"/>
      <c r="E577"/>
      <c r="F577"/>
      <c r="G577"/>
      <c r="H577"/>
      <c r="I577"/>
      <c r="J577"/>
      <c r="K577"/>
      <c r="L577"/>
      <c r="M577"/>
      <c r="N577" s="80"/>
    </row>
    <row r="578" spans="4:14" ht="16" x14ac:dyDescent="0.2">
      <c r="D578"/>
      <c r="E578"/>
      <c r="F578"/>
      <c r="G578"/>
      <c r="H578"/>
      <c r="I578"/>
      <c r="J578"/>
      <c r="K578"/>
      <c r="L578"/>
      <c r="M578"/>
      <c r="N578" s="80"/>
    </row>
    <row r="579" spans="4:14" ht="16" x14ac:dyDescent="0.2">
      <c r="D579"/>
      <c r="E579"/>
      <c r="F579"/>
      <c r="G579"/>
      <c r="H579"/>
      <c r="I579"/>
      <c r="J579"/>
      <c r="K579"/>
      <c r="L579"/>
      <c r="M579"/>
      <c r="N579" s="80"/>
    </row>
    <row r="580" spans="4:14" ht="16" x14ac:dyDescent="0.2">
      <c r="D580"/>
      <c r="E580"/>
      <c r="F580"/>
      <c r="G580"/>
      <c r="H580"/>
      <c r="I580"/>
      <c r="J580"/>
      <c r="K580"/>
      <c r="L580"/>
      <c r="M580"/>
      <c r="N580" s="80"/>
    </row>
    <row r="581" spans="4:14" ht="16" x14ac:dyDescent="0.2">
      <c r="D581"/>
      <c r="E581"/>
      <c r="F581"/>
      <c r="G581"/>
      <c r="H581"/>
      <c r="I581"/>
      <c r="J581"/>
      <c r="K581"/>
      <c r="L581"/>
      <c r="M581"/>
      <c r="N581" s="80"/>
    </row>
    <row r="582" spans="4:14" ht="16" x14ac:dyDescent="0.2">
      <c r="D582"/>
      <c r="E582"/>
      <c r="F582"/>
      <c r="G582"/>
      <c r="H582"/>
      <c r="I582"/>
      <c r="J582"/>
      <c r="K582"/>
      <c r="L582"/>
      <c r="M582"/>
      <c r="N582" s="80"/>
    </row>
    <row r="583" spans="4:14" ht="16" x14ac:dyDescent="0.2">
      <c r="D583"/>
      <c r="E583"/>
      <c r="F583"/>
      <c r="G583"/>
      <c r="H583"/>
      <c r="I583"/>
      <c r="J583"/>
      <c r="K583"/>
      <c r="L583"/>
      <c r="M583"/>
      <c r="N583" s="80"/>
    </row>
    <row r="584" spans="4:14" ht="16" x14ac:dyDescent="0.2">
      <c r="D584"/>
      <c r="E584"/>
      <c r="F584"/>
      <c r="G584"/>
      <c r="H584"/>
      <c r="I584"/>
      <c r="J584"/>
      <c r="K584"/>
      <c r="L584"/>
      <c r="M584"/>
      <c r="N584" s="80"/>
    </row>
    <row r="585" spans="4:14" ht="16" x14ac:dyDescent="0.2">
      <c r="D585"/>
      <c r="E585"/>
      <c r="F585"/>
      <c r="G585"/>
      <c r="H585"/>
      <c r="I585"/>
      <c r="J585"/>
      <c r="K585"/>
      <c r="L585"/>
      <c r="M585"/>
      <c r="N585" s="80"/>
    </row>
    <row r="586" spans="4:14" ht="16" x14ac:dyDescent="0.2">
      <c r="D586"/>
      <c r="E586"/>
      <c r="F586"/>
      <c r="G586"/>
      <c r="H586"/>
      <c r="I586"/>
      <c r="J586"/>
      <c r="K586"/>
      <c r="L586"/>
      <c r="M586"/>
      <c r="N586" s="80"/>
    </row>
    <row r="587" spans="4:14" ht="16" x14ac:dyDescent="0.2">
      <c r="D587"/>
      <c r="E587"/>
      <c r="F587"/>
      <c r="G587"/>
      <c r="H587"/>
      <c r="I587"/>
      <c r="J587"/>
      <c r="K587"/>
      <c r="L587"/>
      <c r="M587"/>
      <c r="N587" s="80"/>
    </row>
    <row r="588" spans="4:14" ht="16" x14ac:dyDescent="0.2">
      <c r="D588"/>
      <c r="E588"/>
      <c r="F588"/>
      <c r="G588"/>
      <c r="H588"/>
      <c r="I588"/>
      <c r="J588"/>
      <c r="K588"/>
      <c r="L588"/>
      <c r="M588"/>
      <c r="N588" s="80"/>
    </row>
    <row r="589" spans="4:14" ht="16" x14ac:dyDescent="0.2">
      <c r="D589"/>
      <c r="E589"/>
      <c r="F589"/>
      <c r="G589"/>
      <c r="H589"/>
      <c r="I589"/>
      <c r="J589"/>
      <c r="K589"/>
      <c r="L589"/>
      <c r="M589"/>
      <c r="N589" s="80"/>
    </row>
    <row r="590" spans="4:14" ht="16" x14ac:dyDescent="0.2">
      <c r="D590"/>
      <c r="E590"/>
      <c r="F590"/>
      <c r="G590"/>
      <c r="H590"/>
      <c r="I590"/>
      <c r="J590"/>
      <c r="K590"/>
      <c r="L590"/>
      <c r="M590"/>
      <c r="N590" s="80"/>
    </row>
    <row r="591" spans="4:14" ht="16" x14ac:dyDescent="0.2">
      <c r="D591"/>
      <c r="E591"/>
      <c r="F591"/>
      <c r="G591"/>
      <c r="H591"/>
      <c r="I591"/>
      <c r="J591"/>
      <c r="K591"/>
      <c r="L591"/>
      <c r="M591"/>
      <c r="N591" s="80"/>
    </row>
    <row r="592" spans="4:14" ht="16" x14ac:dyDescent="0.2">
      <c r="D592"/>
      <c r="E592"/>
      <c r="F592"/>
      <c r="G592"/>
      <c r="H592"/>
      <c r="I592"/>
      <c r="J592"/>
      <c r="K592"/>
      <c r="L592"/>
      <c r="M592"/>
      <c r="N592" s="80"/>
    </row>
    <row r="593" spans="4:14" ht="16" x14ac:dyDescent="0.2">
      <c r="D593"/>
      <c r="E593"/>
      <c r="F593"/>
      <c r="G593"/>
      <c r="H593"/>
      <c r="I593"/>
      <c r="J593"/>
      <c r="K593"/>
      <c r="L593"/>
      <c r="M593"/>
      <c r="N593" s="80"/>
    </row>
    <row r="594" spans="4:14" ht="16" x14ac:dyDescent="0.2">
      <c r="D594"/>
      <c r="E594"/>
      <c r="F594"/>
      <c r="G594"/>
      <c r="H594"/>
      <c r="I594"/>
      <c r="J594"/>
      <c r="K594"/>
      <c r="L594"/>
      <c r="M594"/>
      <c r="N594" s="80"/>
    </row>
    <row r="595" spans="4:14" ht="16" x14ac:dyDescent="0.2">
      <c r="D595"/>
      <c r="E595"/>
      <c r="F595"/>
      <c r="G595"/>
      <c r="H595"/>
      <c r="I595"/>
      <c r="J595"/>
      <c r="K595"/>
      <c r="L595"/>
      <c r="M595"/>
      <c r="N595" s="80"/>
    </row>
    <row r="596" spans="4:14" ht="16" x14ac:dyDescent="0.2">
      <c r="D596"/>
      <c r="E596"/>
      <c r="F596"/>
      <c r="G596"/>
      <c r="H596"/>
      <c r="I596"/>
      <c r="J596"/>
      <c r="K596"/>
      <c r="L596"/>
      <c r="M596"/>
      <c r="N596" s="80"/>
    </row>
    <row r="597" spans="4:14" ht="16" x14ac:dyDescent="0.2">
      <c r="D597"/>
      <c r="E597"/>
      <c r="F597"/>
      <c r="G597"/>
      <c r="H597"/>
      <c r="I597"/>
      <c r="J597"/>
      <c r="K597"/>
      <c r="L597"/>
      <c r="M597"/>
      <c r="N597" s="80"/>
    </row>
    <row r="598" spans="4:14" ht="16" x14ac:dyDescent="0.2">
      <c r="D598"/>
      <c r="E598"/>
      <c r="F598"/>
      <c r="G598"/>
      <c r="H598"/>
      <c r="I598"/>
      <c r="J598"/>
      <c r="K598"/>
      <c r="L598"/>
      <c r="M598"/>
      <c r="N598" s="80"/>
    </row>
    <row r="599" spans="4:14" ht="16" x14ac:dyDescent="0.2">
      <c r="D599"/>
      <c r="E599"/>
      <c r="F599"/>
      <c r="G599"/>
      <c r="H599"/>
      <c r="I599"/>
      <c r="J599"/>
      <c r="K599"/>
      <c r="L599"/>
      <c r="M599"/>
      <c r="N599" s="80"/>
    </row>
    <row r="600" spans="4:14" ht="16" x14ac:dyDescent="0.2">
      <c r="D600"/>
      <c r="E600"/>
      <c r="F600"/>
      <c r="G600"/>
      <c r="H600"/>
      <c r="I600"/>
      <c r="J600"/>
      <c r="K600"/>
      <c r="L600"/>
      <c r="M600"/>
      <c r="N600" s="80"/>
    </row>
    <row r="601" spans="4:14" ht="16" x14ac:dyDescent="0.2">
      <c r="D601"/>
      <c r="E601"/>
      <c r="F601"/>
      <c r="G601"/>
      <c r="H601"/>
      <c r="I601"/>
      <c r="J601"/>
      <c r="K601"/>
      <c r="L601"/>
      <c r="M601"/>
      <c r="N601" s="80"/>
    </row>
    <row r="602" spans="4:14" ht="16" x14ac:dyDescent="0.2">
      <c r="D602"/>
      <c r="E602"/>
      <c r="F602"/>
      <c r="G602"/>
      <c r="H602"/>
      <c r="I602"/>
      <c r="J602"/>
      <c r="K602"/>
      <c r="L602"/>
      <c r="M602"/>
      <c r="N602" s="80"/>
    </row>
    <row r="603" spans="4:14" ht="16" x14ac:dyDescent="0.2">
      <c r="D603"/>
      <c r="E603"/>
      <c r="F603"/>
      <c r="G603"/>
      <c r="H603"/>
      <c r="I603"/>
      <c r="J603"/>
      <c r="K603"/>
      <c r="L603"/>
      <c r="M603"/>
      <c r="N603" s="80"/>
    </row>
    <row r="604" spans="4:14" ht="16" x14ac:dyDescent="0.2">
      <c r="D604"/>
      <c r="E604"/>
      <c r="F604"/>
      <c r="G604"/>
      <c r="H604"/>
      <c r="I604"/>
      <c r="J604"/>
      <c r="K604"/>
      <c r="L604"/>
      <c r="M604"/>
      <c r="N604" s="80"/>
    </row>
    <row r="605" spans="4:14" ht="16" x14ac:dyDescent="0.2">
      <c r="D605"/>
      <c r="E605"/>
      <c r="F605"/>
      <c r="G605"/>
      <c r="H605"/>
      <c r="I605"/>
      <c r="J605"/>
      <c r="K605"/>
      <c r="L605"/>
      <c r="M605"/>
      <c r="N605" s="80"/>
    </row>
    <row r="606" spans="4:14" ht="16" x14ac:dyDescent="0.2">
      <c r="D606"/>
      <c r="E606"/>
      <c r="F606"/>
      <c r="G606"/>
      <c r="H606"/>
      <c r="I606"/>
      <c r="J606"/>
      <c r="K606"/>
      <c r="L606"/>
      <c r="M606"/>
      <c r="N606" s="80"/>
    </row>
    <row r="607" spans="4:14" ht="16" x14ac:dyDescent="0.2">
      <c r="D607"/>
      <c r="E607"/>
      <c r="F607"/>
      <c r="G607"/>
      <c r="H607"/>
      <c r="I607"/>
      <c r="J607"/>
      <c r="K607"/>
      <c r="L607"/>
      <c r="M607"/>
      <c r="N607" s="80"/>
    </row>
    <row r="608" spans="4:14" ht="16" x14ac:dyDescent="0.2">
      <c r="D608"/>
      <c r="E608"/>
      <c r="F608"/>
      <c r="G608"/>
      <c r="H608"/>
      <c r="I608"/>
      <c r="J608"/>
      <c r="K608"/>
      <c r="L608"/>
      <c r="M608"/>
      <c r="N608" s="80"/>
    </row>
    <row r="609" spans="4:14" ht="16" x14ac:dyDescent="0.2">
      <c r="D609"/>
      <c r="E609"/>
      <c r="F609"/>
      <c r="G609"/>
      <c r="H609"/>
      <c r="I609"/>
      <c r="J609"/>
      <c r="K609"/>
      <c r="L609"/>
      <c r="M609"/>
      <c r="N609" s="80"/>
    </row>
    <row r="610" spans="4:14" ht="16" x14ac:dyDescent="0.2">
      <c r="D610"/>
      <c r="E610"/>
      <c r="F610"/>
      <c r="G610"/>
      <c r="H610"/>
      <c r="I610"/>
      <c r="J610"/>
      <c r="K610"/>
      <c r="L610"/>
      <c r="M610"/>
      <c r="N610" s="80"/>
    </row>
    <row r="611" spans="4:14" ht="16" x14ac:dyDescent="0.2">
      <c r="D611"/>
      <c r="E611"/>
      <c r="F611"/>
      <c r="G611"/>
      <c r="H611"/>
      <c r="I611"/>
      <c r="J611"/>
      <c r="K611"/>
      <c r="L611"/>
      <c r="M611"/>
      <c r="N611" s="80"/>
    </row>
    <row r="612" spans="4:14" ht="16" x14ac:dyDescent="0.2">
      <c r="D612"/>
      <c r="E612"/>
      <c r="F612"/>
      <c r="G612"/>
      <c r="H612"/>
      <c r="I612"/>
      <c r="J612"/>
      <c r="K612"/>
      <c r="L612"/>
      <c r="M612"/>
      <c r="N612" s="80"/>
    </row>
    <row r="613" spans="4:14" ht="16" x14ac:dyDescent="0.2">
      <c r="D613"/>
      <c r="E613"/>
      <c r="F613"/>
      <c r="G613"/>
      <c r="H613"/>
      <c r="I613"/>
      <c r="J613"/>
      <c r="K613"/>
      <c r="L613"/>
      <c r="M613"/>
      <c r="N613" s="80"/>
    </row>
    <row r="614" spans="4:14" ht="16" x14ac:dyDescent="0.2">
      <c r="D614"/>
      <c r="E614"/>
      <c r="F614"/>
      <c r="G614"/>
      <c r="H614"/>
      <c r="I614"/>
      <c r="J614"/>
      <c r="K614"/>
      <c r="L614"/>
      <c r="M614"/>
      <c r="N614" s="80"/>
    </row>
    <row r="615" spans="4:14" ht="16" x14ac:dyDescent="0.2">
      <c r="D615"/>
      <c r="E615"/>
      <c r="F615"/>
      <c r="G615"/>
      <c r="H615"/>
      <c r="I615"/>
      <c r="J615"/>
      <c r="K615"/>
      <c r="L615"/>
      <c r="M615"/>
      <c r="N615" s="80"/>
    </row>
    <row r="616" spans="4:14" ht="16" x14ac:dyDescent="0.2">
      <c r="D616"/>
      <c r="E616"/>
      <c r="F616"/>
      <c r="G616"/>
      <c r="H616"/>
      <c r="I616"/>
      <c r="J616"/>
      <c r="K616"/>
      <c r="L616"/>
      <c r="M616"/>
      <c r="N616" s="80"/>
    </row>
    <row r="617" spans="4:14" ht="16" x14ac:dyDescent="0.2">
      <c r="D617"/>
      <c r="E617"/>
      <c r="F617"/>
      <c r="G617"/>
      <c r="H617"/>
      <c r="I617"/>
      <c r="J617"/>
      <c r="K617"/>
      <c r="L617"/>
      <c r="M617"/>
      <c r="N617" s="80"/>
    </row>
    <row r="618" spans="4:14" ht="16" x14ac:dyDescent="0.2">
      <c r="D618"/>
      <c r="E618"/>
      <c r="F618"/>
      <c r="G618"/>
      <c r="H618"/>
      <c r="I618"/>
      <c r="J618"/>
      <c r="K618"/>
      <c r="L618"/>
      <c r="M618"/>
      <c r="N618" s="80"/>
    </row>
    <row r="619" spans="4:14" ht="16" x14ac:dyDescent="0.2">
      <c r="D619"/>
      <c r="E619"/>
      <c r="F619"/>
      <c r="G619"/>
      <c r="H619"/>
      <c r="I619"/>
      <c r="J619"/>
      <c r="K619"/>
      <c r="L619"/>
      <c r="M619"/>
      <c r="N619" s="80"/>
    </row>
    <row r="620" spans="4:14" ht="16" x14ac:dyDescent="0.2">
      <c r="D620"/>
      <c r="E620"/>
      <c r="F620"/>
      <c r="G620"/>
      <c r="H620"/>
      <c r="I620"/>
      <c r="J620"/>
      <c r="K620"/>
      <c r="L620"/>
      <c r="M620"/>
      <c r="N620" s="80"/>
    </row>
    <row r="621" spans="4:14" ht="16" x14ac:dyDescent="0.2">
      <c r="D621"/>
      <c r="E621"/>
      <c r="F621"/>
      <c r="G621"/>
      <c r="H621"/>
      <c r="I621"/>
      <c r="J621"/>
      <c r="K621"/>
      <c r="L621"/>
      <c r="M621"/>
      <c r="N621" s="80"/>
    </row>
    <row r="622" spans="4:14" ht="16" x14ac:dyDescent="0.2">
      <c r="D622"/>
      <c r="E622"/>
      <c r="F622"/>
      <c r="G622"/>
      <c r="H622"/>
      <c r="I622"/>
      <c r="J622"/>
      <c r="K622"/>
      <c r="L622"/>
      <c r="M622"/>
      <c r="N622" s="80"/>
    </row>
    <row r="623" spans="4:14" ht="16" x14ac:dyDescent="0.2">
      <c r="D623"/>
      <c r="E623"/>
      <c r="F623"/>
      <c r="G623"/>
      <c r="H623"/>
      <c r="I623"/>
      <c r="J623"/>
      <c r="K623"/>
      <c r="L623"/>
      <c r="M623"/>
      <c r="N623" s="80"/>
    </row>
    <row r="624" spans="4:14" ht="16" x14ac:dyDescent="0.2">
      <c r="D624"/>
      <c r="E624"/>
      <c r="F624"/>
      <c r="G624"/>
      <c r="H624"/>
      <c r="I624"/>
      <c r="J624"/>
      <c r="K624"/>
      <c r="L624"/>
      <c r="M624"/>
      <c r="N624" s="80"/>
    </row>
    <row r="625" spans="4:14" ht="16" x14ac:dyDescent="0.2">
      <c r="D625"/>
      <c r="E625"/>
      <c r="F625"/>
      <c r="G625"/>
      <c r="H625"/>
      <c r="I625"/>
      <c r="J625"/>
      <c r="K625"/>
      <c r="L625"/>
      <c r="M625"/>
      <c r="N625" s="80"/>
    </row>
    <row r="626" spans="4:14" ht="16" x14ac:dyDescent="0.2">
      <c r="D626"/>
      <c r="E626"/>
      <c r="F626"/>
      <c r="G626"/>
      <c r="H626"/>
      <c r="I626"/>
      <c r="J626"/>
      <c r="K626"/>
      <c r="L626"/>
      <c r="M626"/>
      <c r="N626" s="80"/>
    </row>
    <row r="627" spans="4:14" ht="16" x14ac:dyDescent="0.2">
      <c r="D627"/>
      <c r="E627"/>
      <c r="F627"/>
      <c r="G627"/>
      <c r="H627"/>
      <c r="I627"/>
      <c r="J627"/>
      <c r="K627"/>
      <c r="L627"/>
      <c r="M627"/>
      <c r="N627" s="80"/>
    </row>
    <row r="628" spans="4:14" ht="16" x14ac:dyDescent="0.2">
      <c r="D628"/>
      <c r="E628"/>
      <c r="F628"/>
      <c r="G628"/>
      <c r="H628"/>
      <c r="I628"/>
      <c r="J628"/>
      <c r="K628"/>
      <c r="L628"/>
      <c r="M628"/>
      <c r="N628" s="80"/>
    </row>
    <row r="629" spans="4:14" ht="16" x14ac:dyDescent="0.2">
      <c r="D629"/>
      <c r="E629"/>
      <c r="F629"/>
      <c r="G629"/>
      <c r="H629"/>
      <c r="I629"/>
      <c r="J629"/>
      <c r="K629"/>
      <c r="L629"/>
      <c r="M629"/>
      <c r="N629" s="80"/>
    </row>
    <row r="630" spans="4:14" ht="16" x14ac:dyDescent="0.2">
      <c r="D630"/>
      <c r="E630"/>
      <c r="F630"/>
      <c r="G630"/>
      <c r="H630"/>
      <c r="I630"/>
      <c r="J630"/>
      <c r="K630"/>
      <c r="L630"/>
      <c r="M630"/>
      <c r="N630" s="80"/>
    </row>
    <row r="631" spans="4:14" ht="16" x14ac:dyDescent="0.2">
      <c r="D631"/>
      <c r="E631"/>
      <c r="F631"/>
      <c r="G631"/>
      <c r="H631"/>
      <c r="I631"/>
      <c r="J631"/>
      <c r="K631"/>
      <c r="L631"/>
      <c r="M631"/>
      <c r="N631" s="80"/>
    </row>
    <row r="632" spans="4:14" ht="16" x14ac:dyDescent="0.2">
      <c r="D632"/>
      <c r="E632"/>
      <c r="F632"/>
      <c r="G632"/>
      <c r="H632"/>
      <c r="I632"/>
      <c r="J632"/>
      <c r="K632"/>
      <c r="L632"/>
      <c r="M632"/>
      <c r="N632" s="80"/>
    </row>
    <row r="633" spans="4:14" ht="16" x14ac:dyDescent="0.2">
      <c r="D633"/>
      <c r="E633"/>
      <c r="F633"/>
      <c r="G633"/>
      <c r="H633"/>
      <c r="I633"/>
      <c r="J633"/>
      <c r="K633"/>
      <c r="L633"/>
      <c r="M633"/>
      <c r="N633" s="80"/>
    </row>
    <row r="634" spans="4:14" ht="16" x14ac:dyDescent="0.2">
      <c r="D634"/>
      <c r="E634"/>
      <c r="F634"/>
      <c r="G634"/>
      <c r="H634"/>
      <c r="I634"/>
      <c r="J634"/>
      <c r="K634"/>
      <c r="L634"/>
      <c r="M634"/>
      <c r="N634" s="80"/>
    </row>
    <row r="635" spans="4:14" ht="16" x14ac:dyDescent="0.2">
      <c r="D635"/>
      <c r="E635"/>
      <c r="F635"/>
      <c r="G635"/>
      <c r="H635"/>
      <c r="I635"/>
      <c r="J635"/>
      <c r="K635"/>
      <c r="L635"/>
      <c r="M635"/>
      <c r="N635" s="80"/>
    </row>
    <row r="636" spans="4:14" ht="16" x14ac:dyDescent="0.2">
      <c r="D636"/>
      <c r="E636"/>
      <c r="F636"/>
      <c r="G636"/>
      <c r="H636"/>
      <c r="I636"/>
      <c r="J636"/>
      <c r="K636"/>
      <c r="L636"/>
      <c r="M636"/>
      <c r="N636" s="80"/>
    </row>
    <row r="637" spans="4:14" ht="16" x14ac:dyDescent="0.2">
      <c r="D637"/>
      <c r="E637"/>
      <c r="F637"/>
      <c r="G637"/>
      <c r="H637"/>
      <c r="I637"/>
      <c r="J637"/>
      <c r="K637"/>
      <c r="L637"/>
      <c r="M637"/>
      <c r="N637" s="80"/>
    </row>
    <row r="638" spans="4:14" ht="16" x14ac:dyDescent="0.2">
      <c r="D638"/>
      <c r="E638"/>
      <c r="F638"/>
      <c r="G638"/>
      <c r="H638"/>
      <c r="I638"/>
      <c r="J638"/>
      <c r="K638"/>
      <c r="L638"/>
      <c r="M638"/>
      <c r="N638" s="80"/>
    </row>
    <row r="639" spans="4:14" ht="16" x14ac:dyDescent="0.2">
      <c r="D639"/>
      <c r="E639"/>
      <c r="F639"/>
      <c r="G639"/>
      <c r="H639"/>
      <c r="I639"/>
      <c r="J639"/>
      <c r="K639"/>
      <c r="L639"/>
      <c r="M639"/>
      <c r="N639" s="80"/>
    </row>
    <row r="640" spans="4:14" ht="16" x14ac:dyDescent="0.2">
      <c r="D640"/>
      <c r="E640"/>
      <c r="F640"/>
      <c r="G640"/>
      <c r="H640"/>
      <c r="I640"/>
      <c r="J640"/>
      <c r="K640"/>
      <c r="L640"/>
      <c r="M640"/>
      <c r="N640" s="80"/>
    </row>
    <row r="641" spans="4:14" ht="16" x14ac:dyDescent="0.2">
      <c r="D641"/>
      <c r="E641"/>
      <c r="F641"/>
      <c r="G641"/>
      <c r="H641"/>
      <c r="I641"/>
      <c r="J641"/>
      <c r="K641"/>
      <c r="L641"/>
      <c r="M641"/>
      <c r="N641" s="80"/>
    </row>
    <row r="642" spans="4:14" ht="16" x14ac:dyDescent="0.2">
      <c r="D642"/>
      <c r="E642"/>
      <c r="F642"/>
      <c r="G642"/>
      <c r="H642"/>
      <c r="I642"/>
      <c r="J642"/>
      <c r="K642"/>
      <c r="L642"/>
      <c r="M642"/>
      <c r="N642" s="80"/>
    </row>
    <row r="643" spans="4:14" ht="16" x14ac:dyDescent="0.2">
      <c r="D643"/>
      <c r="E643"/>
      <c r="F643"/>
      <c r="G643"/>
      <c r="H643"/>
      <c r="I643"/>
      <c r="J643"/>
      <c r="K643"/>
      <c r="L643"/>
      <c r="M643"/>
      <c r="N643" s="80"/>
    </row>
    <row r="644" spans="4:14" ht="16" x14ac:dyDescent="0.2">
      <c r="D644"/>
      <c r="E644"/>
      <c r="F644"/>
      <c r="G644"/>
      <c r="H644"/>
      <c r="I644"/>
      <c r="J644"/>
      <c r="K644"/>
      <c r="L644"/>
      <c r="M644"/>
      <c r="N644" s="80"/>
    </row>
    <row r="645" spans="4:14" ht="16" x14ac:dyDescent="0.2">
      <c r="D645"/>
      <c r="E645"/>
      <c r="F645"/>
      <c r="G645"/>
      <c r="H645"/>
      <c r="I645"/>
      <c r="J645"/>
      <c r="K645"/>
      <c r="L645"/>
      <c r="M645"/>
      <c r="N645" s="80"/>
    </row>
    <row r="646" spans="4:14" ht="16" x14ac:dyDescent="0.2">
      <c r="D646"/>
      <c r="E646"/>
      <c r="F646"/>
      <c r="G646"/>
      <c r="H646"/>
      <c r="I646"/>
      <c r="J646"/>
      <c r="K646"/>
      <c r="L646"/>
      <c r="M646"/>
      <c r="N646" s="80"/>
    </row>
    <row r="647" spans="4:14" ht="16" x14ac:dyDescent="0.2">
      <c r="D647"/>
      <c r="E647"/>
      <c r="F647"/>
      <c r="G647"/>
      <c r="H647"/>
      <c r="I647"/>
      <c r="J647"/>
      <c r="K647"/>
      <c r="L647"/>
      <c r="M647"/>
      <c r="N647" s="80"/>
    </row>
    <row r="648" spans="4:14" ht="16" x14ac:dyDescent="0.2">
      <c r="D648"/>
      <c r="E648"/>
      <c r="F648"/>
      <c r="G648"/>
      <c r="H648"/>
      <c r="I648"/>
      <c r="J648"/>
      <c r="K648"/>
      <c r="L648"/>
      <c r="M648"/>
      <c r="N648" s="80"/>
    </row>
    <row r="649" spans="4:14" ht="16" x14ac:dyDescent="0.2">
      <c r="D649"/>
      <c r="E649"/>
      <c r="F649"/>
      <c r="G649"/>
      <c r="H649"/>
      <c r="I649"/>
      <c r="J649"/>
      <c r="K649"/>
      <c r="L649"/>
      <c r="M649"/>
      <c r="N649" s="80"/>
    </row>
    <row r="650" spans="4:14" ht="16" x14ac:dyDescent="0.2">
      <c r="D650"/>
      <c r="E650"/>
      <c r="F650"/>
      <c r="G650"/>
      <c r="H650"/>
      <c r="I650"/>
      <c r="J650"/>
      <c r="K650"/>
      <c r="L650"/>
      <c r="M650"/>
      <c r="N650" s="80"/>
    </row>
    <row r="651" spans="4:14" ht="16" x14ac:dyDescent="0.2">
      <c r="D651"/>
      <c r="E651"/>
      <c r="F651"/>
      <c r="G651"/>
      <c r="H651"/>
      <c r="I651"/>
      <c r="J651"/>
      <c r="K651"/>
      <c r="L651"/>
      <c r="M651"/>
      <c r="N651" s="80"/>
    </row>
    <row r="652" spans="4:14" ht="16" x14ac:dyDescent="0.2">
      <c r="D652"/>
      <c r="E652"/>
      <c r="F652"/>
      <c r="G652"/>
      <c r="H652"/>
      <c r="I652"/>
      <c r="J652"/>
      <c r="K652"/>
      <c r="L652"/>
      <c r="M652"/>
      <c r="N652" s="80"/>
    </row>
    <row r="653" spans="4:14" ht="16" x14ac:dyDescent="0.2">
      <c r="D653"/>
      <c r="E653"/>
      <c r="F653"/>
      <c r="G653"/>
      <c r="H653"/>
      <c r="I653"/>
      <c r="J653"/>
      <c r="K653"/>
      <c r="L653"/>
      <c r="M653"/>
      <c r="N653" s="80"/>
    </row>
    <row r="654" spans="4:14" ht="16" x14ac:dyDescent="0.2">
      <c r="D654"/>
      <c r="E654"/>
      <c r="F654"/>
      <c r="G654"/>
      <c r="H654"/>
      <c r="I654"/>
      <c r="J654"/>
      <c r="K654"/>
      <c r="L654"/>
      <c r="M654"/>
      <c r="N654" s="80"/>
    </row>
    <row r="655" spans="4:14" ht="16" x14ac:dyDescent="0.2">
      <c r="D655"/>
      <c r="E655"/>
      <c r="F655"/>
      <c r="G655"/>
      <c r="H655"/>
      <c r="I655"/>
      <c r="J655"/>
      <c r="K655"/>
      <c r="L655"/>
      <c r="M655"/>
      <c r="N655" s="80"/>
    </row>
    <row r="656" spans="4:14" ht="16" x14ac:dyDescent="0.2">
      <c r="D656"/>
      <c r="E656"/>
      <c r="F656"/>
      <c r="G656"/>
      <c r="H656"/>
      <c r="I656"/>
      <c r="J656"/>
      <c r="K656"/>
      <c r="L656"/>
      <c r="M656"/>
      <c r="N656" s="80"/>
    </row>
    <row r="657" spans="4:14" ht="16" x14ac:dyDescent="0.2">
      <c r="D657"/>
      <c r="E657"/>
      <c r="F657"/>
      <c r="G657"/>
      <c r="H657"/>
      <c r="I657"/>
      <c r="J657"/>
      <c r="K657"/>
      <c r="L657"/>
      <c r="M657"/>
      <c r="N657" s="80"/>
    </row>
    <row r="658" spans="4:14" ht="16" x14ac:dyDescent="0.2">
      <c r="D658"/>
      <c r="E658"/>
      <c r="F658"/>
      <c r="G658"/>
      <c r="H658"/>
      <c r="I658"/>
      <c r="J658"/>
      <c r="K658"/>
      <c r="L658"/>
      <c r="M658"/>
      <c r="N658" s="80"/>
    </row>
    <row r="659" spans="4:14" ht="16" x14ac:dyDescent="0.2">
      <c r="D659"/>
      <c r="E659"/>
      <c r="F659"/>
      <c r="G659"/>
      <c r="H659"/>
      <c r="I659"/>
      <c r="J659"/>
      <c r="K659"/>
      <c r="L659"/>
      <c r="M659"/>
      <c r="N659" s="80"/>
    </row>
    <row r="660" spans="4:14" ht="16" x14ac:dyDescent="0.2">
      <c r="D660"/>
      <c r="E660"/>
      <c r="F660"/>
      <c r="G660"/>
      <c r="H660"/>
      <c r="I660"/>
      <c r="J660"/>
      <c r="K660"/>
      <c r="L660"/>
      <c r="M660"/>
      <c r="N660" s="80"/>
    </row>
    <row r="661" spans="4:14" ht="16" x14ac:dyDescent="0.2">
      <c r="D661"/>
      <c r="E661"/>
      <c r="F661"/>
      <c r="G661"/>
      <c r="H661"/>
      <c r="I661"/>
      <c r="J661"/>
      <c r="K661"/>
      <c r="L661"/>
      <c r="M661"/>
      <c r="N661" s="80"/>
    </row>
    <row r="662" spans="4:14" ht="16" x14ac:dyDescent="0.2">
      <c r="D662"/>
      <c r="E662"/>
      <c r="F662"/>
      <c r="G662"/>
      <c r="H662"/>
      <c r="I662"/>
      <c r="J662"/>
      <c r="K662"/>
      <c r="L662"/>
      <c r="M662"/>
      <c r="N662" s="80"/>
    </row>
    <row r="663" spans="4:14" ht="16" x14ac:dyDescent="0.2">
      <c r="D663"/>
      <c r="E663"/>
      <c r="F663"/>
      <c r="G663"/>
      <c r="H663"/>
      <c r="I663"/>
      <c r="J663"/>
      <c r="K663"/>
      <c r="L663"/>
      <c r="M663"/>
      <c r="N663" s="80"/>
    </row>
    <row r="664" spans="4:14" ht="16" x14ac:dyDescent="0.2">
      <c r="D664"/>
      <c r="E664"/>
      <c r="F664"/>
      <c r="G664"/>
      <c r="H664"/>
      <c r="I664"/>
      <c r="J664"/>
      <c r="K664"/>
      <c r="L664"/>
      <c r="M664"/>
      <c r="N664" s="80"/>
    </row>
    <row r="665" spans="4:14" ht="16" x14ac:dyDescent="0.2">
      <c r="D665"/>
      <c r="E665"/>
      <c r="F665"/>
      <c r="G665"/>
      <c r="H665"/>
      <c r="I665"/>
      <c r="J665"/>
      <c r="K665"/>
      <c r="L665"/>
      <c r="M665"/>
      <c r="N665" s="80"/>
    </row>
    <row r="666" spans="4:14" ht="16" x14ac:dyDescent="0.2">
      <c r="D666"/>
      <c r="E666"/>
      <c r="F666"/>
      <c r="G666"/>
      <c r="H666"/>
      <c r="I666"/>
      <c r="J666"/>
      <c r="K666"/>
      <c r="L666"/>
      <c r="M666"/>
      <c r="N666" s="80"/>
    </row>
    <row r="667" spans="4:14" ht="16" x14ac:dyDescent="0.2">
      <c r="D667"/>
      <c r="E667"/>
      <c r="F667"/>
      <c r="G667"/>
      <c r="H667"/>
      <c r="I667"/>
      <c r="J667"/>
      <c r="K667"/>
      <c r="L667"/>
      <c r="M667"/>
      <c r="N667" s="80"/>
    </row>
    <row r="668" spans="4:14" ht="16" x14ac:dyDescent="0.2">
      <c r="D668"/>
      <c r="E668"/>
      <c r="F668"/>
      <c r="G668"/>
      <c r="H668"/>
      <c r="I668"/>
      <c r="J668"/>
      <c r="K668"/>
      <c r="L668"/>
      <c r="M668"/>
      <c r="N668" s="80"/>
    </row>
    <row r="669" spans="4:14" ht="16" x14ac:dyDescent="0.2">
      <c r="D669"/>
      <c r="E669"/>
      <c r="F669"/>
      <c r="G669"/>
      <c r="H669"/>
      <c r="I669"/>
      <c r="J669"/>
      <c r="K669"/>
      <c r="L669"/>
      <c r="M669"/>
      <c r="N669" s="80"/>
    </row>
    <row r="670" spans="4:14" ht="16" x14ac:dyDescent="0.2">
      <c r="D670"/>
      <c r="E670"/>
      <c r="F670"/>
      <c r="G670"/>
      <c r="H670"/>
      <c r="I670"/>
      <c r="J670"/>
      <c r="K670"/>
      <c r="L670"/>
      <c r="M670"/>
      <c r="N670" s="80"/>
    </row>
    <row r="671" spans="4:14" ht="16" x14ac:dyDescent="0.2">
      <c r="D671"/>
      <c r="E671"/>
      <c r="F671"/>
      <c r="G671"/>
      <c r="H671"/>
      <c r="I671"/>
      <c r="J671"/>
      <c r="K671"/>
      <c r="L671"/>
      <c r="M671"/>
      <c r="N671" s="80"/>
    </row>
    <row r="672" spans="4:14" ht="16" x14ac:dyDescent="0.2">
      <c r="D672"/>
      <c r="E672"/>
      <c r="F672"/>
      <c r="G672"/>
      <c r="H672"/>
      <c r="I672"/>
      <c r="J672"/>
      <c r="K672"/>
      <c r="L672"/>
      <c r="M672"/>
      <c r="N672" s="80"/>
    </row>
    <row r="673" spans="4:14" ht="16" x14ac:dyDescent="0.2">
      <c r="D673"/>
      <c r="E673"/>
      <c r="F673"/>
      <c r="G673"/>
      <c r="H673"/>
      <c r="I673"/>
      <c r="J673"/>
      <c r="K673"/>
      <c r="L673"/>
      <c r="M673"/>
      <c r="N673" s="80"/>
    </row>
    <row r="674" spans="4:14" ht="16" x14ac:dyDescent="0.2">
      <c r="D674"/>
      <c r="E674"/>
      <c r="F674"/>
      <c r="G674"/>
      <c r="H674"/>
      <c r="I674"/>
      <c r="J674"/>
      <c r="K674"/>
      <c r="L674"/>
      <c r="M674"/>
      <c r="N674" s="80"/>
    </row>
    <row r="675" spans="4:14" ht="16" x14ac:dyDescent="0.2">
      <c r="D675"/>
      <c r="E675"/>
      <c r="F675"/>
      <c r="G675"/>
      <c r="H675"/>
      <c r="I675"/>
      <c r="J675"/>
      <c r="K675"/>
      <c r="L675"/>
      <c r="M675"/>
      <c r="N675" s="80"/>
    </row>
    <row r="676" spans="4:14" ht="16" x14ac:dyDescent="0.2">
      <c r="D676"/>
      <c r="E676"/>
      <c r="F676"/>
      <c r="G676"/>
      <c r="H676"/>
      <c r="I676"/>
      <c r="J676"/>
      <c r="K676"/>
      <c r="L676"/>
      <c r="M676"/>
      <c r="N676" s="80"/>
    </row>
    <row r="677" spans="4:14" ht="16" x14ac:dyDescent="0.2">
      <c r="D677"/>
      <c r="E677"/>
      <c r="F677"/>
      <c r="G677"/>
      <c r="H677"/>
      <c r="I677"/>
      <c r="J677"/>
      <c r="K677"/>
      <c r="L677"/>
      <c r="M677"/>
      <c r="N677" s="80"/>
    </row>
    <row r="678" spans="4:14" ht="16" x14ac:dyDescent="0.2">
      <c r="D678"/>
      <c r="E678"/>
      <c r="F678"/>
      <c r="G678"/>
      <c r="H678"/>
      <c r="I678"/>
      <c r="J678"/>
      <c r="K678"/>
      <c r="L678"/>
      <c r="M678"/>
      <c r="N678" s="80"/>
    </row>
    <row r="679" spans="4:14" ht="16" x14ac:dyDescent="0.2">
      <c r="D679"/>
      <c r="E679"/>
      <c r="F679"/>
      <c r="G679"/>
      <c r="H679"/>
      <c r="I679"/>
      <c r="J679"/>
      <c r="K679"/>
      <c r="L679"/>
      <c r="M679"/>
      <c r="N679" s="80"/>
    </row>
    <row r="680" spans="4:14" ht="16" x14ac:dyDescent="0.2">
      <c r="D680"/>
      <c r="E680"/>
      <c r="F680"/>
      <c r="G680"/>
      <c r="H680"/>
      <c r="I680"/>
      <c r="J680"/>
      <c r="K680"/>
      <c r="L680"/>
      <c r="M680"/>
      <c r="N680" s="80"/>
    </row>
    <row r="681" spans="4:14" ht="16" x14ac:dyDescent="0.2">
      <c r="D681"/>
      <c r="E681"/>
      <c r="F681"/>
      <c r="G681"/>
      <c r="H681"/>
      <c r="I681"/>
      <c r="J681"/>
      <c r="K681"/>
      <c r="L681"/>
      <c r="M681"/>
      <c r="N681" s="80"/>
    </row>
    <row r="682" spans="4:14" ht="16" x14ac:dyDescent="0.2">
      <c r="D682"/>
      <c r="E682"/>
      <c r="F682"/>
      <c r="G682"/>
      <c r="H682"/>
      <c r="I682"/>
      <c r="J682"/>
      <c r="K682"/>
      <c r="L682"/>
      <c r="M682"/>
      <c r="N682" s="80"/>
    </row>
    <row r="683" spans="4:14" ht="16" x14ac:dyDescent="0.2">
      <c r="D683"/>
      <c r="E683"/>
      <c r="F683"/>
      <c r="G683"/>
      <c r="H683"/>
      <c r="I683"/>
      <c r="J683"/>
      <c r="K683"/>
      <c r="L683"/>
      <c r="M683"/>
      <c r="N683" s="80"/>
    </row>
    <row r="684" spans="4:14" ht="16" x14ac:dyDescent="0.2">
      <c r="D684"/>
      <c r="E684"/>
      <c r="F684"/>
      <c r="G684"/>
      <c r="H684"/>
      <c r="I684"/>
      <c r="J684"/>
      <c r="K684"/>
      <c r="L684"/>
      <c r="M684"/>
      <c r="N684" s="80"/>
    </row>
    <row r="685" spans="4:14" ht="16" x14ac:dyDescent="0.2">
      <c r="D685"/>
      <c r="E685"/>
      <c r="F685"/>
      <c r="G685"/>
      <c r="H685"/>
      <c r="I685"/>
      <c r="J685"/>
      <c r="K685"/>
      <c r="L685"/>
      <c r="M685"/>
      <c r="N685" s="80"/>
    </row>
    <row r="686" spans="4:14" ht="16" x14ac:dyDescent="0.2">
      <c r="D686"/>
      <c r="E686"/>
      <c r="F686"/>
      <c r="G686"/>
      <c r="H686"/>
      <c r="I686"/>
      <c r="J686"/>
      <c r="K686"/>
      <c r="L686"/>
      <c r="M686"/>
      <c r="N686" s="80"/>
    </row>
    <row r="687" spans="4:14" ht="16" x14ac:dyDescent="0.2">
      <c r="D687"/>
      <c r="E687"/>
      <c r="F687"/>
      <c r="G687"/>
      <c r="H687"/>
      <c r="I687"/>
      <c r="J687"/>
      <c r="K687"/>
      <c r="L687"/>
      <c r="M687"/>
      <c r="N687" s="80"/>
    </row>
    <row r="688" spans="4:14" ht="16" x14ac:dyDescent="0.2">
      <c r="D688"/>
      <c r="E688"/>
      <c r="F688"/>
      <c r="G688"/>
      <c r="H688"/>
      <c r="I688"/>
      <c r="J688"/>
      <c r="K688"/>
      <c r="L688"/>
      <c r="M688"/>
      <c r="N688" s="80"/>
    </row>
    <row r="689" spans="4:14" ht="16" x14ac:dyDescent="0.2">
      <c r="D689"/>
      <c r="E689"/>
      <c r="F689"/>
      <c r="G689"/>
      <c r="H689"/>
      <c r="I689"/>
      <c r="J689"/>
      <c r="K689"/>
      <c r="L689"/>
      <c r="M689"/>
      <c r="N689" s="80"/>
    </row>
    <row r="690" spans="4:14" ht="16" x14ac:dyDescent="0.2">
      <c r="D690"/>
      <c r="E690"/>
      <c r="F690"/>
      <c r="G690"/>
      <c r="H690"/>
      <c r="I690"/>
      <c r="J690"/>
      <c r="K690"/>
      <c r="L690"/>
      <c r="M690"/>
      <c r="N690" s="80"/>
    </row>
    <row r="691" spans="4:14" ht="16" x14ac:dyDescent="0.2">
      <c r="D691"/>
      <c r="E691"/>
      <c r="F691"/>
      <c r="G691"/>
      <c r="H691"/>
      <c r="I691"/>
      <c r="J691"/>
      <c r="K691"/>
      <c r="L691"/>
      <c r="M691"/>
      <c r="N691" s="80"/>
    </row>
    <row r="692" spans="4:14" ht="16" x14ac:dyDescent="0.2">
      <c r="D692"/>
      <c r="E692"/>
      <c r="F692"/>
      <c r="G692"/>
      <c r="H692"/>
      <c r="I692"/>
      <c r="J692"/>
      <c r="K692"/>
      <c r="L692"/>
      <c r="M692"/>
      <c r="N692" s="80"/>
    </row>
    <row r="693" spans="4:14" ht="16" x14ac:dyDescent="0.2">
      <c r="D693"/>
      <c r="E693"/>
      <c r="F693"/>
      <c r="G693"/>
      <c r="H693"/>
      <c r="I693"/>
      <c r="J693"/>
      <c r="K693"/>
      <c r="L693"/>
      <c r="M693"/>
      <c r="N693" s="80"/>
    </row>
    <row r="694" spans="4:14" ht="16" x14ac:dyDescent="0.2">
      <c r="D694"/>
      <c r="E694"/>
      <c r="F694"/>
      <c r="G694"/>
      <c r="H694"/>
      <c r="I694"/>
      <c r="J694"/>
      <c r="K694"/>
      <c r="L694"/>
      <c r="M694"/>
      <c r="N694" s="80"/>
    </row>
    <row r="695" spans="4:14" ht="16" x14ac:dyDescent="0.2">
      <c r="D695"/>
      <c r="E695"/>
      <c r="F695"/>
      <c r="G695"/>
      <c r="H695"/>
      <c r="I695"/>
      <c r="J695"/>
      <c r="K695"/>
      <c r="L695"/>
      <c r="M695"/>
      <c r="N695" s="80"/>
    </row>
    <row r="696" spans="4:14" ht="16" x14ac:dyDescent="0.2">
      <c r="D696"/>
      <c r="E696"/>
      <c r="F696"/>
      <c r="G696"/>
      <c r="H696"/>
      <c r="I696"/>
      <c r="J696"/>
      <c r="K696"/>
      <c r="L696"/>
      <c r="M696"/>
      <c r="N696" s="80"/>
    </row>
    <row r="697" spans="4:14" ht="16" x14ac:dyDescent="0.2">
      <c r="D697"/>
      <c r="E697"/>
      <c r="F697"/>
      <c r="G697"/>
      <c r="H697"/>
      <c r="I697"/>
      <c r="J697"/>
      <c r="K697"/>
      <c r="L697"/>
      <c r="M697"/>
      <c r="N697" s="80"/>
    </row>
    <row r="698" spans="4:14" ht="16" x14ac:dyDescent="0.2">
      <c r="D698"/>
      <c r="E698"/>
      <c r="F698"/>
      <c r="G698"/>
      <c r="H698"/>
      <c r="I698"/>
      <c r="J698"/>
      <c r="K698"/>
      <c r="L698"/>
      <c r="M698"/>
      <c r="N698" s="80"/>
    </row>
    <row r="699" spans="4:14" ht="16" x14ac:dyDescent="0.2">
      <c r="D699"/>
      <c r="E699"/>
      <c r="F699"/>
      <c r="G699"/>
      <c r="H699"/>
      <c r="I699"/>
      <c r="J699"/>
      <c r="K699"/>
      <c r="L699"/>
      <c r="M699"/>
      <c r="N699" s="80"/>
    </row>
    <row r="700" spans="4:14" ht="16" x14ac:dyDescent="0.2">
      <c r="D700"/>
      <c r="E700"/>
      <c r="F700"/>
      <c r="G700"/>
      <c r="H700"/>
      <c r="I700"/>
      <c r="J700"/>
      <c r="K700"/>
      <c r="L700"/>
      <c r="M700"/>
      <c r="N700" s="80"/>
    </row>
    <row r="701" spans="4:14" ht="16" x14ac:dyDescent="0.2">
      <c r="D701"/>
      <c r="E701"/>
      <c r="F701"/>
      <c r="G701"/>
      <c r="H701"/>
      <c r="I701"/>
      <c r="J701"/>
      <c r="K701"/>
      <c r="L701"/>
      <c r="M701"/>
      <c r="N701" s="80"/>
    </row>
    <row r="702" spans="4:14" ht="16" x14ac:dyDescent="0.2">
      <c r="D702"/>
      <c r="E702"/>
      <c r="F702"/>
      <c r="G702"/>
      <c r="H702"/>
      <c r="I702"/>
      <c r="J702"/>
      <c r="K702"/>
      <c r="L702"/>
      <c r="M702"/>
      <c r="N702" s="80"/>
    </row>
    <row r="703" spans="4:14" ht="16" x14ac:dyDescent="0.2">
      <c r="D703"/>
      <c r="E703"/>
      <c r="F703"/>
      <c r="G703"/>
      <c r="H703"/>
      <c r="I703"/>
      <c r="J703"/>
      <c r="K703"/>
      <c r="L703"/>
      <c r="M703"/>
      <c r="N703" s="80"/>
    </row>
    <row r="704" spans="4:14" ht="16" x14ac:dyDescent="0.2">
      <c r="D704"/>
      <c r="E704"/>
      <c r="F704"/>
      <c r="G704"/>
      <c r="H704"/>
      <c r="I704"/>
      <c r="J704"/>
      <c r="K704"/>
      <c r="L704"/>
      <c r="M704"/>
      <c r="N704" s="80"/>
    </row>
    <row r="705" spans="4:14" ht="16" x14ac:dyDescent="0.2">
      <c r="D705"/>
      <c r="E705"/>
      <c r="F705"/>
      <c r="G705"/>
      <c r="H705"/>
      <c r="I705"/>
      <c r="J705"/>
      <c r="K705"/>
      <c r="L705"/>
      <c r="M705"/>
      <c r="N705" s="80"/>
    </row>
    <row r="706" spans="4:14" ht="16" x14ac:dyDescent="0.2">
      <c r="D706"/>
      <c r="E706"/>
      <c r="F706"/>
      <c r="G706"/>
      <c r="H706"/>
      <c r="I706"/>
      <c r="J706"/>
      <c r="K706"/>
      <c r="L706"/>
      <c r="M706"/>
      <c r="N706" s="80"/>
    </row>
    <row r="707" spans="4:14" ht="16" x14ac:dyDescent="0.2">
      <c r="D707"/>
      <c r="E707"/>
      <c r="F707"/>
      <c r="G707"/>
      <c r="H707"/>
      <c r="I707"/>
      <c r="J707"/>
      <c r="K707"/>
      <c r="L707"/>
      <c r="M707"/>
      <c r="N707" s="80"/>
    </row>
    <row r="708" spans="4:14" ht="16" x14ac:dyDescent="0.2">
      <c r="D708"/>
      <c r="E708"/>
      <c r="F708"/>
      <c r="G708"/>
      <c r="H708"/>
      <c r="I708"/>
      <c r="J708"/>
      <c r="K708"/>
      <c r="L708"/>
      <c r="M708"/>
      <c r="N708" s="80"/>
    </row>
    <row r="709" spans="4:14" ht="16" x14ac:dyDescent="0.2">
      <c r="D709"/>
      <c r="E709"/>
      <c r="F709"/>
      <c r="G709"/>
      <c r="H709"/>
      <c r="I709"/>
      <c r="J709"/>
      <c r="K709"/>
      <c r="L709"/>
      <c r="M709"/>
      <c r="N709" s="80"/>
    </row>
    <row r="710" spans="4:14" ht="16" x14ac:dyDescent="0.2">
      <c r="D710"/>
      <c r="E710"/>
      <c r="F710"/>
      <c r="G710"/>
      <c r="H710"/>
      <c r="I710"/>
      <c r="J710"/>
      <c r="K710"/>
      <c r="L710"/>
      <c r="M710"/>
      <c r="N710" s="80"/>
    </row>
    <row r="711" spans="4:14" ht="16" x14ac:dyDescent="0.2">
      <c r="D711"/>
      <c r="E711"/>
      <c r="F711"/>
      <c r="G711"/>
      <c r="H711"/>
      <c r="I711"/>
      <c r="J711"/>
      <c r="K711"/>
      <c r="L711"/>
      <c r="M711"/>
      <c r="N711" s="80"/>
    </row>
    <row r="712" spans="4:14" ht="16" x14ac:dyDescent="0.2">
      <c r="D712"/>
      <c r="E712"/>
      <c r="F712"/>
      <c r="G712"/>
      <c r="H712"/>
      <c r="I712"/>
      <c r="J712"/>
      <c r="K712"/>
      <c r="L712"/>
      <c r="M712"/>
      <c r="N712" s="80"/>
    </row>
    <row r="713" spans="4:14" ht="16" x14ac:dyDescent="0.2">
      <c r="D713"/>
      <c r="E713"/>
      <c r="F713"/>
      <c r="G713"/>
      <c r="H713"/>
      <c r="I713"/>
      <c r="J713"/>
      <c r="K713"/>
      <c r="L713"/>
      <c r="M713"/>
      <c r="N713" s="80"/>
    </row>
    <row r="714" spans="4:14" ht="16" x14ac:dyDescent="0.2">
      <c r="D714"/>
      <c r="E714"/>
      <c r="F714"/>
      <c r="G714"/>
      <c r="H714"/>
      <c r="I714"/>
      <c r="J714"/>
      <c r="K714"/>
      <c r="L714"/>
      <c r="M714"/>
      <c r="N714" s="80"/>
    </row>
    <row r="715" spans="4:14" ht="16" x14ac:dyDescent="0.2">
      <c r="D715"/>
      <c r="E715"/>
      <c r="F715"/>
      <c r="G715"/>
      <c r="H715"/>
      <c r="I715"/>
      <c r="J715"/>
      <c r="K715"/>
      <c r="L715"/>
      <c r="M715"/>
      <c r="N715" s="80"/>
    </row>
    <row r="716" spans="4:14" ht="16" x14ac:dyDescent="0.2">
      <c r="D716"/>
      <c r="E716"/>
      <c r="F716"/>
      <c r="G716"/>
      <c r="H716"/>
      <c r="I716"/>
      <c r="J716"/>
      <c r="K716"/>
      <c r="L716"/>
      <c r="M716"/>
      <c r="N716" s="80"/>
    </row>
    <row r="717" spans="4:14" ht="16" x14ac:dyDescent="0.2">
      <c r="D717"/>
      <c r="E717"/>
      <c r="F717"/>
      <c r="G717"/>
      <c r="H717"/>
      <c r="I717"/>
      <c r="J717"/>
      <c r="K717"/>
      <c r="L717"/>
      <c r="M717"/>
      <c r="N717" s="80"/>
    </row>
    <row r="718" spans="4:14" ht="16" x14ac:dyDescent="0.2">
      <c r="D718"/>
      <c r="E718"/>
      <c r="F718"/>
      <c r="G718"/>
      <c r="H718"/>
      <c r="I718"/>
      <c r="J718"/>
      <c r="K718"/>
      <c r="L718"/>
      <c r="M718"/>
      <c r="N718" s="80"/>
    </row>
    <row r="719" spans="4:14" ht="16" x14ac:dyDescent="0.2">
      <c r="D719"/>
      <c r="E719"/>
      <c r="F719"/>
      <c r="G719"/>
      <c r="H719"/>
      <c r="I719"/>
      <c r="J719"/>
      <c r="K719"/>
      <c r="L719"/>
      <c r="M719"/>
      <c r="N719" s="80"/>
    </row>
    <row r="720" spans="4:14" ht="16" x14ac:dyDescent="0.2">
      <c r="D720"/>
      <c r="E720"/>
      <c r="F720"/>
      <c r="G720"/>
      <c r="H720"/>
      <c r="I720"/>
      <c r="J720"/>
      <c r="K720"/>
      <c r="L720"/>
      <c r="M720"/>
      <c r="N720" s="80"/>
    </row>
    <row r="721" spans="4:14" ht="16" x14ac:dyDescent="0.2">
      <c r="D721"/>
      <c r="E721"/>
      <c r="F721"/>
      <c r="G721"/>
      <c r="H721"/>
      <c r="I721"/>
      <c r="J721"/>
      <c r="K721"/>
      <c r="L721"/>
      <c r="M721"/>
      <c r="N721" s="80"/>
    </row>
    <row r="722" spans="4:14" ht="16" x14ac:dyDescent="0.2">
      <c r="D722"/>
      <c r="E722"/>
      <c r="F722"/>
      <c r="G722"/>
      <c r="H722"/>
      <c r="I722"/>
      <c r="J722"/>
      <c r="K722"/>
      <c r="L722"/>
      <c r="M722"/>
      <c r="N722" s="80"/>
    </row>
    <row r="723" spans="4:14" ht="16" x14ac:dyDescent="0.2">
      <c r="D723"/>
      <c r="E723"/>
      <c r="F723"/>
      <c r="G723"/>
      <c r="H723"/>
      <c r="I723"/>
      <c r="J723"/>
      <c r="K723"/>
      <c r="L723"/>
      <c r="M723"/>
      <c r="N723" s="80"/>
    </row>
    <row r="724" spans="4:14" ht="16" x14ac:dyDescent="0.2">
      <c r="D724"/>
      <c r="E724"/>
      <c r="F724"/>
      <c r="G724"/>
      <c r="H724"/>
      <c r="I724"/>
      <c r="J724"/>
      <c r="K724"/>
      <c r="L724"/>
      <c r="M724"/>
      <c r="N724" s="80"/>
    </row>
    <row r="725" spans="4:14" ht="16" x14ac:dyDescent="0.2">
      <c r="D725"/>
      <c r="E725"/>
      <c r="F725"/>
      <c r="G725"/>
      <c r="H725"/>
      <c r="I725"/>
      <c r="J725"/>
      <c r="K725"/>
      <c r="L725"/>
      <c r="M725"/>
      <c r="N725" s="80"/>
    </row>
    <row r="726" spans="4:14" ht="16" x14ac:dyDescent="0.2">
      <c r="D726"/>
      <c r="E726"/>
      <c r="F726"/>
      <c r="G726"/>
      <c r="H726"/>
      <c r="I726"/>
      <c r="J726"/>
      <c r="K726"/>
      <c r="L726"/>
      <c r="M726"/>
      <c r="N726" s="80"/>
    </row>
    <row r="727" spans="4:14" ht="16" x14ac:dyDescent="0.2">
      <c r="D727"/>
      <c r="E727"/>
      <c r="F727"/>
      <c r="G727"/>
      <c r="H727"/>
      <c r="I727"/>
      <c r="J727"/>
      <c r="K727"/>
      <c r="L727"/>
      <c r="M727"/>
      <c r="N727" s="80"/>
    </row>
    <row r="728" spans="4:14" ht="16" x14ac:dyDescent="0.2">
      <c r="D728"/>
      <c r="E728"/>
      <c r="F728"/>
      <c r="G728"/>
      <c r="H728"/>
      <c r="I728"/>
      <c r="J728"/>
      <c r="K728"/>
      <c r="L728"/>
      <c r="M728"/>
      <c r="N728" s="80"/>
    </row>
    <row r="729" spans="4:14" ht="16" x14ac:dyDescent="0.2">
      <c r="D729"/>
      <c r="E729"/>
      <c r="F729"/>
      <c r="G729"/>
      <c r="H729"/>
      <c r="I729"/>
      <c r="J729"/>
      <c r="K729"/>
      <c r="L729"/>
      <c r="M729"/>
      <c r="N729" s="80"/>
    </row>
    <row r="730" spans="4:14" ht="16" x14ac:dyDescent="0.2">
      <c r="D730"/>
      <c r="E730"/>
      <c r="F730"/>
      <c r="G730"/>
      <c r="H730"/>
      <c r="I730"/>
      <c r="J730"/>
      <c r="K730"/>
      <c r="L730"/>
      <c r="M730"/>
      <c r="N730" s="80"/>
    </row>
    <row r="731" spans="4:14" ht="16" x14ac:dyDescent="0.2">
      <c r="D731"/>
      <c r="E731"/>
      <c r="F731"/>
      <c r="G731"/>
      <c r="H731"/>
      <c r="I731"/>
      <c r="J731"/>
      <c r="K731"/>
      <c r="L731"/>
      <c r="M731"/>
      <c r="N731" s="80"/>
    </row>
    <row r="732" spans="4:14" ht="16" x14ac:dyDescent="0.2">
      <c r="D732"/>
      <c r="E732"/>
      <c r="F732"/>
      <c r="G732"/>
      <c r="H732"/>
      <c r="I732"/>
      <c r="J732"/>
      <c r="K732"/>
      <c r="L732"/>
      <c r="M732"/>
      <c r="N732" s="80"/>
    </row>
    <row r="733" spans="4:14" ht="16" x14ac:dyDescent="0.2">
      <c r="D733"/>
      <c r="E733"/>
      <c r="F733"/>
      <c r="G733"/>
      <c r="H733"/>
      <c r="I733"/>
      <c r="J733"/>
      <c r="K733"/>
      <c r="L733"/>
      <c r="M733"/>
      <c r="N733" s="80"/>
    </row>
    <row r="734" spans="4:14" ht="16" x14ac:dyDescent="0.2">
      <c r="D734"/>
      <c r="E734"/>
      <c r="F734"/>
      <c r="G734"/>
      <c r="H734"/>
      <c r="I734"/>
      <c r="J734"/>
      <c r="K734"/>
      <c r="L734"/>
      <c r="M734"/>
      <c r="N734" s="80"/>
    </row>
    <row r="735" spans="4:14" ht="16" x14ac:dyDescent="0.2">
      <c r="D735"/>
      <c r="E735"/>
      <c r="F735"/>
      <c r="G735"/>
      <c r="H735"/>
      <c r="I735"/>
      <c r="J735"/>
      <c r="K735"/>
      <c r="L735"/>
      <c r="M735"/>
      <c r="N735" s="80"/>
    </row>
    <row r="736" spans="4:14" ht="16" x14ac:dyDescent="0.2">
      <c r="D736"/>
      <c r="E736"/>
      <c r="F736"/>
      <c r="G736"/>
      <c r="H736"/>
      <c r="I736"/>
      <c r="J736"/>
      <c r="K736"/>
      <c r="L736"/>
      <c r="M736"/>
      <c r="N736" s="80"/>
    </row>
    <row r="737" spans="4:14" ht="16" x14ac:dyDescent="0.2">
      <c r="D737"/>
      <c r="E737"/>
      <c r="F737"/>
      <c r="G737"/>
      <c r="H737"/>
      <c r="I737"/>
      <c r="J737"/>
      <c r="K737"/>
      <c r="L737"/>
      <c r="M737"/>
      <c r="N737" s="80"/>
    </row>
    <row r="738" spans="4:14" ht="16" x14ac:dyDescent="0.2">
      <c r="D738"/>
      <c r="E738"/>
      <c r="F738"/>
      <c r="G738"/>
      <c r="H738"/>
      <c r="I738"/>
      <c r="J738"/>
      <c r="K738"/>
      <c r="L738"/>
      <c r="M738"/>
      <c r="N738" s="80"/>
    </row>
    <row r="739" spans="4:14" ht="16" x14ac:dyDescent="0.2">
      <c r="D739"/>
      <c r="E739"/>
      <c r="F739"/>
      <c r="G739"/>
      <c r="H739"/>
      <c r="I739"/>
      <c r="J739"/>
      <c r="K739"/>
      <c r="L739"/>
      <c r="M739"/>
      <c r="N739" s="80"/>
    </row>
    <row r="740" spans="4:14" ht="16" x14ac:dyDescent="0.2">
      <c r="D740"/>
      <c r="E740"/>
      <c r="F740"/>
      <c r="G740"/>
      <c r="H740"/>
      <c r="I740"/>
      <c r="J740"/>
      <c r="K740"/>
      <c r="L740"/>
      <c r="M740"/>
      <c r="N740" s="80"/>
    </row>
    <row r="741" spans="4:14" ht="16" x14ac:dyDescent="0.2">
      <c r="D741"/>
      <c r="E741"/>
      <c r="F741"/>
      <c r="G741"/>
      <c r="H741"/>
      <c r="I741"/>
      <c r="J741"/>
      <c r="K741"/>
      <c r="L741"/>
      <c r="M741"/>
      <c r="N741" s="80"/>
    </row>
    <row r="742" spans="4:14" ht="16" x14ac:dyDescent="0.2">
      <c r="D742"/>
      <c r="E742"/>
      <c r="F742"/>
      <c r="G742"/>
      <c r="H742"/>
      <c r="I742"/>
      <c r="J742"/>
      <c r="K742"/>
      <c r="L742"/>
      <c r="M742"/>
      <c r="N742" s="80"/>
    </row>
    <row r="743" spans="4:14" ht="16" x14ac:dyDescent="0.2">
      <c r="D743"/>
      <c r="E743"/>
      <c r="F743"/>
      <c r="G743"/>
      <c r="H743"/>
      <c r="I743"/>
      <c r="J743"/>
      <c r="K743"/>
      <c r="L743"/>
      <c r="M743"/>
      <c r="N743" s="80"/>
    </row>
    <row r="744" spans="4:14" ht="16" x14ac:dyDescent="0.2">
      <c r="D744"/>
      <c r="E744"/>
      <c r="F744"/>
      <c r="G744"/>
      <c r="H744"/>
      <c r="I744"/>
      <c r="J744"/>
      <c r="K744"/>
      <c r="L744"/>
      <c r="M744"/>
      <c r="N744" s="80"/>
    </row>
    <row r="745" spans="4:14" ht="16" x14ac:dyDescent="0.2">
      <c r="D745"/>
      <c r="E745"/>
      <c r="F745"/>
      <c r="G745"/>
      <c r="H745"/>
      <c r="I745"/>
      <c r="J745"/>
      <c r="K745"/>
      <c r="L745"/>
      <c r="M745"/>
      <c r="N745" s="80"/>
    </row>
    <row r="746" spans="4:14" ht="16" x14ac:dyDescent="0.2">
      <c r="D746"/>
      <c r="E746"/>
      <c r="F746"/>
      <c r="G746"/>
      <c r="H746"/>
      <c r="I746"/>
      <c r="J746"/>
      <c r="K746"/>
      <c r="L746"/>
      <c r="M746"/>
      <c r="N746" s="80"/>
    </row>
    <row r="747" spans="4:14" ht="16" x14ac:dyDescent="0.2">
      <c r="D747"/>
      <c r="E747"/>
      <c r="F747"/>
      <c r="G747"/>
      <c r="H747"/>
      <c r="I747"/>
      <c r="J747"/>
      <c r="K747"/>
      <c r="L747"/>
      <c r="M747"/>
      <c r="N747" s="80"/>
    </row>
    <row r="748" spans="4:14" ht="16" x14ac:dyDescent="0.2">
      <c r="D748"/>
      <c r="E748"/>
      <c r="F748"/>
      <c r="G748"/>
      <c r="H748"/>
      <c r="I748"/>
      <c r="J748"/>
      <c r="K748"/>
      <c r="L748"/>
      <c r="M748"/>
      <c r="N748" s="80"/>
    </row>
    <row r="749" spans="4:14" ht="16" x14ac:dyDescent="0.2">
      <c r="D749"/>
      <c r="E749"/>
      <c r="F749"/>
      <c r="G749"/>
      <c r="H749"/>
      <c r="I749"/>
      <c r="J749"/>
      <c r="K749"/>
      <c r="L749"/>
      <c r="M749"/>
      <c r="N749" s="80"/>
    </row>
    <row r="750" spans="4:14" ht="16" x14ac:dyDescent="0.2">
      <c r="D750"/>
      <c r="E750"/>
      <c r="F750"/>
      <c r="G750"/>
      <c r="H750"/>
      <c r="I750"/>
      <c r="J750"/>
      <c r="K750"/>
      <c r="L750"/>
      <c r="M750"/>
      <c r="N750" s="80"/>
    </row>
    <row r="751" spans="4:14" ht="16" x14ac:dyDescent="0.2">
      <c r="D751"/>
      <c r="E751"/>
      <c r="F751"/>
      <c r="G751"/>
      <c r="H751"/>
      <c r="I751"/>
      <c r="J751"/>
      <c r="K751"/>
      <c r="L751"/>
      <c r="M751"/>
      <c r="N751" s="80"/>
    </row>
    <row r="752" spans="4:14" ht="16" x14ac:dyDescent="0.2">
      <c r="D752"/>
      <c r="E752"/>
      <c r="F752"/>
      <c r="G752"/>
      <c r="H752"/>
      <c r="I752"/>
      <c r="J752"/>
      <c r="K752"/>
      <c r="L752"/>
      <c r="M752"/>
      <c r="N752" s="80"/>
    </row>
    <row r="753" spans="4:14" ht="16" x14ac:dyDescent="0.2">
      <c r="D753"/>
      <c r="E753"/>
      <c r="F753"/>
      <c r="G753"/>
      <c r="H753"/>
      <c r="I753"/>
      <c r="J753"/>
      <c r="K753"/>
      <c r="L753"/>
      <c r="M753"/>
      <c r="N753" s="80"/>
    </row>
    <row r="754" spans="4:14" ht="16" x14ac:dyDescent="0.2">
      <c r="D754"/>
      <c r="E754"/>
      <c r="F754"/>
      <c r="G754"/>
      <c r="H754"/>
      <c r="I754"/>
      <c r="J754"/>
      <c r="K754"/>
      <c r="L754"/>
      <c r="M754"/>
      <c r="N754" s="80"/>
    </row>
    <row r="755" spans="4:14" ht="16" x14ac:dyDescent="0.2">
      <c r="D755"/>
      <c r="E755"/>
      <c r="F755"/>
      <c r="G755"/>
      <c r="H755"/>
      <c r="I755"/>
      <c r="J755"/>
      <c r="K755"/>
      <c r="L755"/>
      <c r="M755"/>
      <c r="N755" s="80"/>
    </row>
    <row r="756" spans="4:14" ht="16" x14ac:dyDescent="0.2">
      <c r="D756"/>
      <c r="E756"/>
      <c r="F756"/>
      <c r="G756"/>
      <c r="H756"/>
      <c r="I756"/>
      <c r="J756"/>
      <c r="K756"/>
      <c r="L756"/>
      <c r="M756"/>
      <c r="N756" s="80"/>
    </row>
    <row r="757" spans="4:14" ht="16" x14ac:dyDescent="0.2">
      <c r="D757"/>
      <c r="E757"/>
      <c r="F757"/>
      <c r="G757"/>
      <c r="H757"/>
      <c r="I757"/>
      <c r="J757"/>
      <c r="K757"/>
      <c r="L757"/>
      <c r="M757"/>
      <c r="N757" s="80"/>
    </row>
    <row r="758" spans="4:14" ht="16" x14ac:dyDescent="0.2">
      <c r="D758"/>
      <c r="E758"/>
      <c r="F758"/>
      <c r="G758"/>
      <c r="H758"/>
      <c r="I758"/>
      <c r="J758"/>
      <c r="K758"/>
      <c r="L758"/>
      <c r="M758"/>
      <c r="N758" s="80"/>
    </row>
    <row r="759" spans="4:14" ht="16" x14ac:dyDescent="0.2">
      <c r="D759"/>
      <c r="E759"/>
      <c r="F759"/>
      <c r="G759"/>
      <c r="H759"/>
      <c r="I759"/>
      <c r="J759"/>
      <c r="K759"/>
      <c r="L759"/>
      <c r="M759"/>
      <c r="N759" s="80"/>
    </row>
    <row r="760" spans="4:14" ht="16" x14ac:dyDescent="0.2">
      <c r="D760"/>
      <c r="E760"/>
      <c r="F760"/>
      <c r="G760"/>
      <c r="H760"/>
      <c r="I760"/>
      <c r="J760"/>
      <c r="K760"/>
      <c r="L760"/>
      <c r="M760"/>
      <c r="N760" s="80"/>
    </row>
    <row r="761" spans="4:14" ht="16" x14ac:dyDescent="0.2">
      <c r="D761"/>
      <c r="E761"/>
      <c r="F761"/>
      <c r="G761"/>
      <c r="H761"/>
      <c r="I761"/>
      <c r="J761"/>
      <c r="K761"/>
      <c r="L761"/>
      <c r="M761"/>
      <c r="N761" s="80"/>
    </row>
    <row r="762" spans="4:14" ht="16" x14ac:dyDescent="0.2">
      <c r="D762"/>
      <c r="E762"/>
      <c r="F762"/>
      <c r="G762"/>
      <c r="H762"/>
      <c r="I762"/>
      <c r="J762"/>
      <c r="K762"/>
      <c r="L762"/>
      <c r="M762"/>
      <c r="N762" s="80"/>
    </row>
    <row r="763" spans="4:14" ht="16" x14ac:dyDescent="0.2">
      <c r="D763"/>
      <c r="E763"/>
      <c r="F763"/>
      <c r="G763"/>
      <c r="H763"/>
      <c r="I763"/>
      <c r="J763"/>
      <c r="K763"/>
      <c r="L763"/>
      <c r="M763"/>
      <c r="N763" s="80"/>
    </row>
    <row r="764" spans="4:14" ht="16" x14ac:dyDescent="0.2">
      <c r="D764"/>
      <c r="E764"/>
      <c r="F764"/>
      <c r="G764"/>
      <c r="H764"/>
      <c r="I764"/>
      <c r="J764"/>
      <c r="K764"/>
      <c r="L764"/>
      <c r="M764"/>
      <c r="N764" s="80"/>
    </row>
    <row r="765" spans="4:14" ht="16" x14ac:dyDescent="0.2">
      <c r="D765"/>
      <c r="E765"/>
      <c r="F765"/>
      <c r="G765"/>
      <c r="H765"/>
      <c r="I765"/>
      <c r="J765"/>
      <c r="K765"/>
      <c r="L765"/>
      <c r="M765"/>
      <c r="N765" s="80"/>
    </row>
    <row r="766" spans="4:14" ht="16" x14ac:dyDescent="0.2">
      <c r="D766"/>
      <c r="E766"/>
      <c r="F766"/>
      <c r="G766"/>
      <c r="H766"/>
      <c r="I766"/>
      <c r="J766"/>
      <c r="K766"/>
      <c r="L766"/>
      <c r="M766"/>
      <c r="N766" s="80"/>
    </row>
    <row r="767" spans="4:14" ht="16" x14ac:dyDescent="0.2">
      <c r="D767"/>
      <c r="E767"/>
      <c r="F767"/>
      <c r="G767"/>
      <c r="H767"/>
      <c r="I767"/>
      <c r="J767"/>
      <c r="K767"/>
      <c r="L767"/>
      <c r="M767"/>
      <c r="N767" s="80"/>
    </row>
    <row r="768" spans="4:14" ht="16" x14ac:dyDescent="0.2">
      <c r="D768"/>
      <c r="E768"/>
      <c r="F768"/>
      <c r="G768"/>
      <c r="H768"/>
      <c r="I768"/>
      <c r="J768"/>
      <c r="K768"/>
      <c r="L768"/>
      <c r="M768"/>
      <c r="N768" s="80"/>
    </row>
    <row r="769" spans="4:14" ht="16" x14ac:dyDescent="0.2">
      <c r="D769"/>
      <c r="E769"/>
      <c r="F769"/>
      <c r="G769"/>
      <c r="H769"/>
      <c r="I769"/>
      <c r="J769"/>
      <c r="K769"/>
      <c r="L769"/>
      <c r="M769"/>
      <c r="N769" s="80"/>
    </row>
    <row r="770" spans="4:14" ht="16" x14ac:dyDescent="0.2">
      <c r="D770"/>
      <c r="E770"/>
      <c r="F770"/>
      <c r="G770"/>
      <c r="H770"/>
      <c r="I770"/>
      <c r="J770"/>
      <c r="K770"/>
      <c r="L770"/>
      <c r="M770"/>
      <c r="N770" s="80"/>
    </row>
    <row r="771" spans="4:14" ht="16" x14ac:dyDescent="0.2">
      <c r="D771"/>
      <c r="E771"/>
      <c r="F771"/>
      <c r="G771"/>
      <c r="H771"/>
      <c r="I771"/>
      <c r="J771"/>
      <c r="K771"/>
      <c r="L771"/>
      <c r="M771"/>
      <c r="N771" s="80"/>
    </row>
    <row r="772" spans="4:14" ht="16" x14ac:dyDescent="0.2">
      <c r="D772"/>
      <c r="E772"/>
      <c r="F772"/>
      <c r="G772"/>
      <c r="H772"/>
      <c r="I772"/>
      <c r="J772"/>
      <c r="K772"/>
      <c r="L772"/>
      <c r="M772"/>
      <c r="N772" s="80"/>
    </row>
    <row r="773" spans="4:14" ht="16" x14ac:dyDescent="0.2">
      <c r="D773"/>
      <c r="E773"/>
      <c r="F773"/>
      <c r="G773"/>
      <c r="H773"/>
      <c r="I773"/>
      <c r="J773"/>
      <c r="K773"/>
      <c r="L773"/>
      <c r="M773"/>
      <c r="N773" s="80"/>
    </row>
    <row r="774" spans="4:14" ht="16" x14ac:dyDescent="0.2">
      <c r="D774"/>
      <c r="E774"/>
      <c r="F774"/>
      <c r="G774"/>
      <c r="H774"/>
      <c r="I774"/>
      <c r="J774"/>
      <c r="K774"/>
      <c r="L774"/>
      <c r="M774"/>
      <c r="N774" s="80"/>
    </row>
    <row r="775" spans="4:14" ht="16" x14ac:dyDescent="0.2">
      <c r="D775"/>
      <c r="E775"/>
      <c r="F775"/>
      <c r="G775"/>
      <c r="H775"/>
      <c r="I775"/>
      <c r="J775"/>
      <c r="K775"/>
      <c r="L775"/>
      <c r="M775"/>
      <c r="N775" s="80"/>
    </row>
    <row r="776" spans="4:14" ht="16" x14ac:dyDescent="0.2">
      <c r="D776"/>
      <c r="E776"/>
      <c r="F776"/>
      <c r="G776"/>
      <c r="H776"/>
      <c r="I776"/>
      <c r="J776"/>
      <c r="K776"/>
      <c r="L776"/>
      <c r="M776"/>
      <c r="N776" s="80"/>
    </row>
    <row r="777" spans="4:14" ht="16" x14ac:dyDescent="0.2">
      <c r="D777"/>
      <c r="E777"/>
      <c r="F777"/>
      <c r="G777"/>
      <c r="H777"/>
      <c r="I777"/>
      <c r="J777"/>
      <c r="K777"/>
      <c r="L777"/>
      <c r="M777"/>
      <c r="N777" s="80"/>
    </row>
    <row r="778" spans="4:14" ht="16" x14ac:dyDescent="0.2">
      <c r="D778"/>
      <c r="E778"/>
      <c r="F778"/>
      <c r="G778"/>
      <c r="H778"/>
      <c r="I778"/>
      <c r="J778"/>
      <c r="K778"/>
      <c r="L778"/>
      <c r="M778"/>
      <c r="N778" s="80"/>
    </row>
    <row r="779" spans="4:14" ht="16" x14ac:dyDescent="0.2">
      <c r="D779"/>
      <c r="E779"/>
      <c r="F779"/>
      <c r="G779"/>
      <c r="H779"/>
      <c r="I779"/>
      <c r="J779"/>
      <c r="K779"/>
      <c r="L779"/>
      <c r="M779"/>
      <c r="N779" s="80"/>
    </row>
    <row r="780" spans="4:14" ht="16" x14ac:dyDescent="0.2">
      <c r="D780"/>
      <c r="E780"/>
      <c r="F780"/>
      <c r="G780"/>
      <c r="H780"/>
      <c r="I780"/>
      <c r="J780"/>
      <c r="K780"/>
      <c r="L780"/>
      <c r="M780"/>
      <c r="N780" s="80"/>
    </row>
    <row r="781" spans="4:14" ht="16" x14ac:dyDescent="0.2">
      <c r="D781"/>
      <c r="E781"/>
      <c r="F781"/>
      <c r="G781"/>
      <c r="H781"/>
      <c r="I781"/>
      <c r="J781"/>
      <c r="K781"/>
      <c r="L781"/>
      <c r="M781"/>
      <c r="N781" s="80"/>
    </row>
    <row r="782" spans="4:14" ht="16" x14ac:dyDescent="0.2">
      <c r="D782"/>
      <c r="E782"/>
      <c r="F782"/>
      <c r="G782"/>
      <c r="H782"/>
      <c r="I782"/>
      <c r="J782"/>
      <c r="K782"/>
      <c r="L782"/>
      <c r="M782"/>
      <c r="N782" s="80"/>
    </row>
    <row r="783" spans="4:14" ht="16" x14ac:dyDescent="0.2">
      <c r="D783"/>
      <c r="E783"/>
      <c r="F783"/>
      <c r="G783"/>
      <c r="H783"/>
      <c r="I783"/>
      <c r="J783"/>
      <c r="K783"/>
      <c r="L783"/>
      <c r="M783"/>
      <c r="N783" s="80"/>
    </row>
    <row r="784" spans="4:14" ht="16" x14ac:dyDescent="0.2">
      <c r="D784"/>
      <c r="E784"/>
      <c r="F784"/>
      <c r="G784"/>
      <c r="H784"/>
      <c r="I784"/>
      <c r="J784"/>
      <c r="K784"/>
      <c r="L784"/>
      <c r="M784"/>
      <c r="N784" s="80"/>
    </row>
    <row r="785" spans="4:14" ht="16" x14ac:dyDescent="0.2">
      <c r="D785"/>
      <c r="E785"/>
      <c r="F785"/>
      <c r="G785"/>
      <c r="H785"/>
      <c r="I785"/>
      <c r="J785"/>
      <c r="K785"/>
      <c r="L785"/>
      <c r="M785"/>
      <c r="N785" s="80"/>
    </row>
    <row r="786" spans="4:14" ht="16" x14ac:dyDescent="0.2">
      <c r="D786"/>
      <c r="E786"/>
      <c r="F786"/>
      <c r="G786"/>
      <c r="H786"/>
      <c r="I786"/>
      <c r="J786"/>
      <c r="K786"/>
      <c r="L786"/>
      <c r="M786"/>
      <c r="N786" s="80"/>
    </row>
    <row r="787" spans="4:14" ht="16" x14ac:dyDescent="0.2">
      <c r="D787"/>
      <c r="E787"/>
      <c r="F787"/>
      <c r="G787"/>
      <c r="H787"/>
      <c r="I787"/>
      <c r="J787"/>
      <c r="K787"/>
      <c r="L787"/>
      <c r="M787"/>
      <c r="N787" s="80"/>
    </row>
    <row r="788" spans="4:14" ht="16" x14ac:dyDescent="0.2">
      <c r="D788"/>
      <c r="E788"/>
      <c r="F788"/>
      <c r="G788"/>
      <c r="H788"/>
      <c r="I788"/>
      <c r="J788"/>
      <c r="K788"/>
      <c r="L788"/>
      <c r="M788"/>
      <c r="N788" s="80"/>
    </row>
    <row r="789" spans="4:14" ht="16" x14ac:dyDescent="0.2">
      <c r="D789"/>
      <c r="E789"/>
      <c r="F789"/>
      <c r="G789"/>
      <c r="H789"/>
      <c r="I789"/>
      <c r="J789"/>
      <c r="K789"/>
      <c r="L789"/>
      <c r="M789"/>
      <c r="N789" s="80"/>
    </row>
    <row r="790" spans="4:14" ht="16" x14ac:dyDescent="0.2">
      <c r="D790"/>
      <c r="E790"/>
      <c r="F790"/>
      <c r="G790"/>
      <c r="H790"/>
      <c r="I790"/>
      <c r="J790"/>
      <c r="K790"/>
      <c r="L790"/>
      <c r="M790"/>
      <c r="N790" s="80"/>
    </row>
    <row r="791" spans="4:14" ht="16" x14ac:dyDescent="0.2">
      <c r="D791"/>
      <c r="E791"/>
      <c r="F791"/>
      <c r="G791"/>
      <c r="H791"/>
      <c r="I791"/>
      <c r="J791"/>
      <c r="K791"/>
      <c r="L791"/>
      <c r="M791"/>
      <c r="N791" s="80"/>
    </row>
    <row r="792" spans="4:14" ht="16" x14ac:dyDescent="0.2">
      <c r="D792"/>
      <c r="E792"/>
      <c r="F792"/>
      <c r="G792"/>
      <c r="H792"/>
      <c r="I792"/>
      <c r="J792"/>
      <c r="K792"/>
      <c r="L792"/>
      <c r="M792"/>
      <c r="N792" s="80"/>
    </row>
    <row r="793" spans="4:14" ht="16" x14ac:dyDescent="0.2">
      <c r="D793"/>
      <c r="E793"/>
      <c r="F793"/>
      <c r="G793"/>
      <c r="H793"/>
      <c r="I793"/>
      <c r="J793"/>
      <c r="K793"/>
      <c r="L793"/>
      <c r="M793"/>
      <c r="N793" s="80"/>
    </row>
    <row r="794" spans="4:14" ht="16" x14ac:dyDescent="0.2">
      <c r="D794"/>
      <c r="E794"/>
      <c r="F794"/>
      <c r="G794"/>
      <c r="H794"/>
      <c r="I794"/>
      <c r="J794"/>
      <c r="K794"/>
      <c r="L794"/>
      <c r="M794"/>
      <c r="N794" s="80"/>
    </row>
    <row r="795" spans="4:14" ht="16" x14ac:dyDescent="0.2">
      <c r="D795"/>
      <c r="E795"/>
      <c r="F795"/>
      <c r="G795"/>
      <c r="H795"/>
      <c r="I795"/>
      <c r="J795"/>
      <c r="K795"/>
      <c r="L795"/>
      <c r="M795"/>
      <c r="N795" s="80"/>
    </row>
    <row r="796" spans="4:14" ht="16" x14ac:dyDescent="0.2">
      <c r="D796"/>
      <c r="E796"/>
      <c r="F796"/>
      <c r="G796"/>
      <c r="H796"/>
      <c r="I796"/>
      <c r="J796"/>
      <c r="K796"/>
      <c r="L796"/>
      <c r="M796"/>
      <c r="N796" s="80"/>
    </row>
    <row r="797" spans="4:14" ht="16" x14ac:dyDescent="0.2">
      <c r="D797"/>
      <c r="E797"/>
      <c r="F797"/>
      <c r="G797"/>
      <c r="H797"/>
      <c r="I797"/>
      <c r="J797"/>
      <c r="K797"/>
      <c r="L797"/>
      <c r="M797"/>
      <c r="N797" s="80"/>
    </row>
    <row r="798" spans="4:14" ht="16" x14ac:dyDescent="0.2">
      <c r="D798"/>
      <c r="E798"/>
      <c r="F798"/>
      <c r="G798"/>
      <c r="H798"/>
      <c r="I798"/>
      <c r="J798"/>
      <c r="K798"/>
      <c r="L798"/>
      <c r="M798"/>
      <c r="N798" s="80"/>
    </row>
    <row r="799" spans="4:14" ht="16" x14ac:dyDescent="0.2">
      <c r="D799"/>
      <c r="E799"/>
      <c r="F799"/>
      <c r="G799"/>
      <c r="H799"/>
      <c r="I799"/>
      <c r="J799"/>
      <c r="K799"/>
      <c r="L799"/>
      <c r="M799"/>
      <c r="N799" s="80"/>
    </row>
    <row r="800" spans="4:14" ht="16" x14ac:dyDescent="0.2">
      <c r="D800"/>
      <c r="E800"/>
      <c r="F800"/>
      <c r="G800"/>
      <c r="H800"/>
      <c r="I800"/>
      <c r="J800"/>
      <c r="K800"/>
      <c r="L800"/>
      <c r="M800"/>
      <c r="N800" s="80"/>
    </row>
    <row r="801" spans="4:14" ht="16" x14ac:dyDescent="0.2">
      <c r="D801"/>
      <c r="E801"/>
      <c r="F801"/>
      <c r="G801"/>
      <c r="H801"/>
      <c r="I801"/>
      <c r="J801"/>
      <c r="K801"/>
      <c r="L801"/>
      <c r="M801"/>
      <c r="N801" s="80"/>
    </row>
    <row r="802" spans="4:14" ht="16" x14ac:dyDescent="0.2">
      <c r="D802"/>
      <c r="E802"/>
      <c r="F802"/>
      <c r="G802"/>
      <c r="H802"/>
      <c r="I802"/>
      <c r="J802"/>
      <c r="K802"/>
      <c r="L802"/>
      <c r="M802"/>
      <c r="N802" s="80"/>
    </row>
    <row r="803" spans="4:14" ht="16" x14ac:dyDescent="0.2">
      <c r="D803"/>
      <c r="E803"/>
      <c r="F803"/>
      <c r="G803"/>
      <c r="H803"/>
      <c r="I803"/>
      <c r="J803"/>
      <c r="K803"/>
      <c r="L803"/>
      <c r="M803"/>
      <c r="N803" s="80"/>
    </row>
    <row r="804" spans="4:14" ht="16" x14ac:dyDescent="0.2">
      <c r="D804"/>
      <c r="E804"/>
      <c r="F804"/>
      <c r="G804"/>
      <c r="H804"/>
      <c r="I804"/>
      <c r="J804"/>
      <c r="K804"/>
      <c r="L804"/>
      <c r="M804"/>
      <c r="N804" s="80"/>
    </row>
    <row r="805" spans="4:14" ht="16" x14ac:dyDescent="0.2">
      <c r="D805"/>
      <c r="E805"/>
      <c r="F805"/>
      <c r="G805"/>
      <c r="H805"/>
      <c r="I805"/>
      <c r="J805"/>
      <c r="K805"/>
      <c r="L805"/>
      <c r="M805"/>
      <c r="N805" s="80"/>
    </row>
    <row r="806" spans="4:14" ht="16" x14ac:dyDescent="0.2">
      <c r="D806"/>
      <c r="E806"/>
      <c r="F806"/>
      <c r="G806"/>
      <c r="H806"/>
      <c r="I806"/>
      <c r="J806"/>
      <c r="K806"/>
      <c r="L806"/>
      <c r="M806"/>
      <c r="N806" s="80"/>
    </row>
    <row r="807" spans="4:14" ht="16" x14ac:dyDescent="0.2">
      <c r="D807"/>
      <c r="E807"/>
      <c r="F807"/>
      <c r="G807"/>
      <c r="H807"/>
      <c r="I807"/>
      <c r="J807"/>
      <c r="K807"/>
      <c r="L807"/>
      <c r="M807"/>
      <c r="N807" s="80"/>
    </row>
    <row r="808" spans="4:14" ht="16" x14ac:dyDescent="0.2">
      <c r="D808"/>
      <c r="E808"/>
      <c r="F808"/>
      <c r="G808"/>
      <c r="H808"/>
      <c r="I808"/>
      <c r="J808"/>
      <c r="K808"/>
      <c r="L808"/>
      <c r="M808"/>
      <c r="N808" s="80"/>
    </row>
    <row r="809" spans="4:14" ht="16" x14ac:dyDescent="0.2">
      <c r="D809"/>
      <c r="E809"/>
      <c r="F809"/>
      <c r="G809"/>
      <c r="H809"/>
      <c r="I809"/>
      <c r="J809"/>
      <c r="K809"/>
      <c r="L809"/>
      <c r="M809"/>
      <c r="N809" s="80"/>
    </row>
    <row r="810" spans="4:14" ht="16" x14ac:dyDescent="0.2">
      <c r="D810"/>
      <c r="E810"/>
      <c r="F810"/>
      <c r="G810"/>
      <c r="H810"/>
      <c r="I810"/>
      <c r="J810"/>
      <c r="K810"/>
      <c r="L810"/>
      <c r="M810"/>
      <c r="N810" s="80"/>
    </row>
    <row r="811" spans="4:14" ht="16" x14ac:dyDescent="0.2">
      <c r="D811"/>
      <c r="E811"/>
      <c r="F811"/>
      <c r="G811"/>
      <c r="H811"/>
      <c r="I811"/>
      <c r="J811"/>
      <c r="K811"/>
      <c r="L811"/>
      <c r="M811"/>
      <c r="N811" s="80"/>
    </row>
    <row r="812" spans="4:14" ht="16" x14ac:dyDescent="0.2">
      <c r="D812"/>
      <c r="E812"/>
      <c r="F812"/>
      <c r="G812"/>
      <c r="H812"/>
      <c r="I812"/>
      <c r="J812"/>
      <c r="K812"/>
      <c r="L812"/>
      <c r="M812"/>
      <c r="N812" s="80"/>
    </row>
    <row r="813" spans="4:14" ht="16" x14ac:dyDescent="0.2">
      <c r="D813"/>
      <c r="E813"/>
      <c r="F813"/>
      <c r="G813"/>
      <c r="H813"/>
      <c r="I813"/>
      <c r="J813"/>
      <c r="K813"/>
      <c r="L813"/>
      <c r="M813"/>
      <c r="N813" s="80"/>
    </row>
    <row r="814" spans="4:14" ht="16" x14ac:dyDescent="0.2">
      <c r="D814"/>
      <c r="E814"/>
      <c r="F814"/>
      <c r="G814"/>
      <c r="H814"/>
      <c r="I814"/>
      <c r="J814"/>
      <c r="K814"/>
      <c r="L814"/>
      <c r="M814"/>
      <c r="N814" s="80"/>
    </row>
    <row r="815" spans="4:14" ht="16" x14ac:dyDescent="0.2">
      <c r="D815"/>
      <c r="E815"/>
      <c r="F815"/>
      <c r="G815"/>
      <c r="H815"/>
      <c r="I815"/>
      <c r="J815"/>
      <c r="K815"/>
      <c r="L815"/>
      <c r="M815"/>
      <c r="N815" s="80"/>
    </row>
    <row r="816" spans="4:14" ht="16" x14ac:dyDescent="0.2">
      <c r="D816"/>
      <c r="E816"/>
      <c r="F816"/>
      <c r="G816"/>
      <c r="H816"/>
      <c r="I816"/>
      <c r="J816"/>
      <c r="K816"/>
      <c r="L816"/>
      <c r="M816"/>
      <c r="N816" s="80"/>
    </row>
    <row r="817" spans="4:14" ht="16" x14ac:dyDescent="0.2">
      <c r="D817"/>
      <c r="E817"/>
      <c r="F817"/>
      <c r="G817"/>
      <c r="H817"/>
      <c r="I817"/>
      <c r="J817"/>
      <c r="K817"/>
      <c r="L817"/>
      <c r="M817"/>
      <c r="N817" s="80"/>
    </row>
    <row r="818" spans="4:14" ht="16" x14ac:dyDescent="0.2">
      <c r="D818"/>
      <c r="E818"/>
      <c r="F818"/>
      <c r="G818"/>
      <c r="H818"/>
      <c r="I818"/>
      <c r="J818"/>
      <c r="K818"/>
      <c r="L818"/>
      <c r="M818"/>
      <c r="N818" s="80"/>
    </row>
    <row r="819" spans="4:14" ht="16" x14ac:dyDescent="0.2">
      <c r="D819"/>
      <c r="E819"/>
      <c r="F819"/>
      <c r="G819"/>
      <c r="H819"/>
      <c r="I819"/>
      <c r="J819"/>
      <c r="K819"/>
      <c r="L819"/>
      <c r="M819"/>
      <c r="N819" s="80"/>
    </row>
    <row r="820" spans="4:14" ht="16" x14ac:dyDescent="0.2">
      <c r="D820"/>
      <c r="E820"/>
      <c r="F820"/>
      <c r="G820"/>
      <c r="H820"/>
      <c r="I820"/>
      <c r="J820"/>
      <c r="K820"/>
      <c r="L820"/>
      <c r="M820"/>
      <c r="N820" s="80"/>
    </row>
    <row r="821" spans="4:14" ht="16" x14ac:dyDescent="0.2">
      <c r="D821"/>
      <c r="E821"/>
      <c r="F821"/>
      <c r="G821"/>
      <c r="H821"/>
      <c r="I821"/>
      <c r="J821"/>
      <c r="K821"/>
      <c r="L821"/>
      <c r="M821"/>
      <c r="N821" s="80"/>
    </row>
    <row r="822" spans="4:14" ht="16" x14ac:dyDescent="0.2">
      <c r="D822"/>
      <c r="E822"/>
      <c r="F822"/>
      <c r="G822"/>
      <c r="H822"/>
      <c r="I822"/>
      <c r="J822"/>
      <c r="K822"/>
      <c r="L822"/>
      <c r="M822"/>
      <c r="N822" s="80"/>
    </row>
    <row r="823" spans="4:14" ht="16" x14ac:dyDescent="0.2">
      <c r="D823"/>
      <c r="E823"/>
      <c r="F823"/>
      <c r="G823"/>
      <c r="H823"/>
      <c r="I823"/>
      <c r="J823"/>
      <c r="K823"/>
      <c r="L823"/>
      <c r="M823"/>
      <c r="N823" s="80"/>
    </row>
    <row r="824" spans="4:14" ht="16" x14ac:dyDescent="0.2">
      <c r="D824"/>
      <c r="E824"/>
      <c r="F824"/>
      <c r="G824"/>
      <c r="H824"/>
      <c r="I824"/>
      <c r="J824"/>
      <c r="K824"/>
      <c r="L824"/>
      <c r="M824"/>
      <c r="N824" s="80"/>
    </row>
    <row r="825" spans="4:14" ht="16" x14ac:dyDescent="0.2">
      <c r="D825"/>
      <c r="E825"/>
      <c r="F825"/>
      <c r="G825"/>
      <c r="H825"/>
      <c r="I825"/>
      <c r="J825"/>
      <c r="K825"/>
      <c r="L825"/>
      <c r="M825"/>
      <c r="N825" s="80"/>
    </row>
    <row r="826" spans="4:14" ht="16" x14ac:dyDescent="0.2">
      <c r="D826"/>
      <c r="E826"/>
      <c r="F826"/>
      <c r="G826"/>
      <c r="H826"/>
      <c r="I826"/>
      <c r="J826"/>
      <c r="K826"/>
      <c r="L826"/>
      <c r="M826"/>
      <c r="N826" s="80"/>
    </row>
    <row r="827" spans="4:14" ht="16" x14ac:dyDescent="0.2">
      <c r="D827"/>
      <c r="E827"/>
      <c r="F827"/>
      <c r="G827"/>
      <c r="H827"/>
      <c r="I827"/>
      <c r="J827"/>
      <c r="K827"/>
      <c r="L827"/>
      <c r="M827"/>
      <c r="N827" s="80"/>
    </row>
    <row r="828" spans="4:14" ht="16" x14ac:dyDescent="0.2">
      <c r="D828"/>
      <c r="E828"/>
      <c r="F828"/>
      <c r="G828"/>
      <c r="H828"/>
      <c r="I828"/>
      <c r="J828"/>
      <c r="K828"/>
      <c r="L828"/>
      <c r="M828"/>
      <c r="N828" s="80"/>
    </row>
    <row r="829" spans="4:14" ht="16" x14ac:dyDescent="0.2">
      <c r="D829"/>
      <c r="E829"/>
      <c r="F829"/>
      <c r="G829"/>
      <c r="H829"/>
      <c r="I829"/>
      <c r="J829"/>
      <c r="K829"/>
      <c r="L829"/>
      <c r="M829"/>
      <c r="N829" s="80"/>
    </row>
    <row r="830" spans="4:14" ht="16" x14ac:dyDescent="0.2">
      <c r="D830"/>
      <c r="E830"/>
      <c r="F830"/>
      <c r="G830"/>
      <c r="H830"/>
      <c r="I830"/>
      <c r="J830"/>
      <c r="K830"/>
      <c r="L830"/>
      <c r="M830"/>
      <c r="N830" s="80"/>
    </row>
    <row r="831" spans="4:14" ht="16" x14ac:dyDescent="0.2">
      <c r="D831"/>
      <c r="E831"/>
      <c r="F831"/>
      <c r="G831"/>
      <c r="H831"/>
      <c r="I831"/>
      <c r="J831"/>
      <c r="K831"/>
      <c r="L831"/>
      <c r="M831"/>
      <c r="N831" s="80"/>
    </row>
    <row r="832" spans="4:14" ht="16" x14ac:dyDescent="0.2">
      <c r="D832"/>
      <c r="E832"/>
      <c r="F832"/>
      <c r="G832"/>
      <c r="H832"/>
      <c r="I832"/>
      <c r="J832"/>
      <c r="K832"/>
      <c r="L832"/>
      <c r="M832"/>
      <c r="N832" s="80"/>
    </row>
    <row r="833" spans="4:14" ht="16" x14ac:dyDescent="0.2">
      <c r="D833"/>
      <c r="E833"/>
      <c r="F833"/>
      <c r="G833"/>
      <c r="H833"/>
      <c r="I833"/>
      <c r="J833"/>
      <c r="K833"/>
      <c r="L833"/>
      <c r="M833"/>
      <c r="N833" s="80"/>
    </row>
    <row r="834" spans="4:14" ht="16" x14ac:dyDescent="0.2">
      <c r="D834"/>
      <c r="E834"/>
      <c r="F834"/>
      <c r="G834"/>
      <c r="H834"/>
      <c r="I834"/>
      <c r="J834"/>
      <c r="K834"/>
      <c r="L834"/>
      <c r="M834"/>
      <c r="N834" s="80"/>
    </row>
    <row r="835" spans="4:14" ht="16" x14ac:dyDescent="0.2">
      <c r="D835"/>
      <c r="E835"/>
      <c r="F835"/>
      <c r="G835"/>
      <c r="H835"/>
      <c r="I835"/>
      <c r="J835"/>
      <c r="K835"/>
      <c r="L835"/>
      <c r="M835"/>
      <c r="N835" s="80"/>
    </row>
    <row r="836" spans="4:14" ht="16" x14ac:dyDescent="0.2">
      <c r="D836"/>
      <c r="E836"/>
      <c r="F836"/>
      <c r="G836"/>
      <c r="H836"/>
      <c r="I836"/>
      <c r="J836"/>
      <c r="K836"/>
      <c r="L836"/>
      <c r="M836"/>
      <c r="N836" s="80"/>
    </row>
    <row r="837" spans="4:14" ht="16" x14ac:dyDescent="0.2">
      <c r="D837"/>
      <c r="E837"/>
      <c r="F837"/>
      <c r="G837"/>
      <c r="H837"/>
      <c r="I837"/>
      <c r="J837"/>
      <c r="K837"/>
      <c r="L837"/>
      <c r="M837"/>
      <c r="N837" s="80"/>
    </row>
    <row r="838" spans="4:14" ht="16" x14ac:dyDescent="0.2">
      <c r="D838"/>
      <c r="E838"/>
      <c r="F838"/>
      <c r="G838"/>
      <c r="H838"/>
      <c r="I838"/>
      <c r="J838"/>
      <c r="K838"/>
      <c r="L838"/>
      <c r="M838"/>
      <c r="N838" s="80"/>
    </row>
    <row r="839" spans="4:14" ht="16" x14ac:dyDescent="0.2">
      <c r="D839"/>
      <c r="E839"/>
      <c r="F839"/>
      <c r="G839"/>
      <c r="H839"/>
      <c r="I839"/>
      <c r="J839"/>
      <c r="K839"/>
      <c r="L839"/>
      <c r="M839"/>
      <c r="N839" s="80"/>
    </row>
    <row r="840" spans="4:14" ht="16" x14ac:dyDescent="0.2">
      <c r="D840"/>
      <c r="E840"/>
      <c r="F840"/>
      <c r="G840"/>
      <c r="H840"/>
      <c r="I840"/>
      <c r="J840"/>
      <c r="K840"/>
      <c r="L840"/>
      <c r="M840"/>
      <c r="N840" s="80"/>
    </row>
    <row r="841" spans="4:14" ht="16" x14ac:dyDescent="0.2">
      <c r="D841"/>
      <c r="E841"/>
      <c r="F841"/>
      <c r="G841"/>
      <c r="H841"/>
      <c r="I841"/>
      <c r="J841"/>
      <c r="K841"/>
      <c r="L841"/>
      <c r="M841"/>
      <c r="N841" s="80"/>
    </row>
    <row r="842" spans="4:14" ht="16" x14ac:dyDescent="0.2">
      <c r="D842"/>
      <c r="E842"/>
      <c r="F842"/>
      <c r="G842"/>
      <c r="H842"/>
      <c r="I842"/>
      <c r="J842"/>
      <c r="K842"/>
      <c r="L842"/>
      <c r="M842"/>
      <c r="N842" s="80"/>
    </row>
    <row r="843" spans="4:14" ht="16" x14ac:dyDescent="0.2">
      <c r="D843"/>
      <c r="E843"/>
      <c r="F843"/>
      <c r="G843"/>
      <c r="H843"/>
      <c r="I843"/>
      <c r="J843"/>
      <c r="K843"/>
      <c r="L843"/>
      <c r="M843"/>
      <c r="N843" s="80"/>
    </row>
    <row r="844" spans="4:14" ht="16" x14ac:dyDescent="0.2">
      <c r="D844"/>
      <c r="E844"/>
      <c r="F844"/>
      <c r="G844"/>
      <c r="H844"/>
      <c r="I844"/>
      <c r="J844"/>
      <c r="K844"/>
      <c r="L844"/>
      <c r="M844"/>
      <c r="N844" s="80"/>
    </row>
    <row r="845" spans="4:14" ht="16" x14ac:dyDescent="0.2">
      <c r="D845"/>
      <c r="E845"/>
      <c r="F845"/>
      <c r="G845"/>
      <c r="H845"/>
      <c r="I845"/>
      <c r="J845"/>
      <c r="K845"/>
      <c r="L845"/>
      <c r="M845"/>
      <c r="N845" s="80"/>
    </row>
    <row r="846" spans="4:14" ht="16" x14ac:dyDescent="0.2">
      <c r="D846"/>
      <c r="E846"/>
      <c r="F846"/>
      <c r="G846"/>
      <c r="H846"/>
      <c r="I846"/>
      <c r="J846"/>
      <c r="K846"/>
      <c r="L846"/>
      <c r="M846"/>
      <c r="N846" s="80"/>
    </row>
    <row r="847" spans="4:14" ht="16" x14ac:dyDescent="0.2">
      <c r="D847"/>
      <c r="E847"/>
      <c r="F847"/>
      <c r="G847"/>
      <c r="H847"/>
      <c r="I847"/>
      <c r="J847"/>
      <c r="K847"/>
      <c r="L847"/>
      <c r="M847"/>
      <c r="N847" s="80"/>
    </row>
    <row r="848" spans="4:14" ht="16" x14ac:dyDescent="0.2">
      <c r="D848"/>
      <c r="E848"/>
      <c r="F848"/>
      <c r="G848"/>
      <c r="H848"/>
      <c r="I848"/>
      <c r="J848"/>
      <c r="K848"/>
      <c r="L848"/>
      <c r="M848"/>
      <c r="N848" s="80"/>
    </row>
    <row r="849" spans="4:14" ht="16" x14ac:dyDescent="0.2">
      <c r="D849"/>
      <c r="E849"/>
      <c r="F849"/>
      <c r="G849"/>
      <c r="H849"/>
      <c r="I849"/>
      <c r="J849"/>
      <c r="K849"/>
      <c r="L849"/>
      <c r="M849"/>
      <c r="N849" s="80"/>
    </row>
    <row r="850" spans="4:14" ht="16" x14ac:dyDescent="0.2">
      <c r="D850"/>
      <c r="E850"/>
      <c r="F850"/>
      <c r="G850"/>
      <c r="H850"/>
      <c r="I850"/>
      <c r="J850"/>
      <c r="K850"/>
      <c r="L850"/>
      <c r="M850"/>
      <c r="N850" s="80"/>
    </row>
    <row r="851" spans="4:14" ht="16" x14ac:dyDescent="0.2">
      <c r="D851"/>
      <c r="E851"/>
      <c r="F851"/>
      <c r="G851"/>
      <c r="H851"/>
      <c r="I851"/>
      <c r="J851"/>
      <c r="K851"/>
      <c r="L851"/>
      <c r="M851"/>
      <c r="N851" s="80"/>
    </row>
    <row r="852" spans="4:14" ht="16" x14ac:dyDescent="0.2">
      <c r="D852"/>
      <c r="E852"/>
      <c r="F852"/>
      <c r="G852"/>
      <c r="H852"/>
      <c r="I852"/>
      <c r="J852"/>
      <c r="K852"/>
      <c r="L852"/>
      <c r="M852"/>
      <c r="N852" s="80"/>
    </row>
    <row r="853" spans="4:14" ht="16" x14ac:dyDescent="0.2">
      <c r="D853"/>
      <c r="E853"/>
      <c r="F853"/>
      <c r="G853"/>
      <c r="H853"/>
      <c r="I853"/>
      <c r="J853"/>
      <c r="K853"/>
      <c r="L853"/>
      <c r="M853"/>
      <c r="N853" s="80"/>
    </row>
    <row r="854" spans="4:14" ht="16" x14ac:dyDescent="0.2">
      <c r="D854"/>
      <c r="E854"/>
      <c r="F854"/>
      <c r="G854"/>
      <c r="H854"/>
      <c r="I854"/>
      <c r="J854"/>
      <c r="K854"/>
      <c r="L854"/>
      <c r="M854"/>
      <c r="N854" s="80"/>
    </row>
    <row r="855" spans="4:14" ht="16" x14ac:dyDescent="0.2">
      <c r="D855"/>
      <c r="E855"/>
      <c r="F855"/>
      <c r="G855"/>
      <c r="H855"/>
      <c r="I855"/>
      <c r="J855"/>
      <c r="K855"/>
      <c r="L855"/>
      <c r="M855"/>
      <c r="N855" s="80"/>
    </row>
    <row r="856" spans="4:14" ht="16" x14ac:dyDescent="0.2">
      <c r="D856"/>
      <c r="E856"/>
      <c r="F856"/>
      <c r="G856"/>
      <c r="H856"/>
      <c r="I856"/>
      <c r="J856"/>
      <c r="K856"/>
      <c r="L856"/>
      <c r="M856"/>
      <c r="N856" s="80"/>
    </row>
    <row r="857" spans="4:14" ht="16" x14ac:dyDescent="0.2">
      <c r="D857"/>
      <c r="E857"/>
      <c r="F857"/>
      <c r="G857"/>
      <c r="H857"/>
      <c r="I857"/>
      <c r="J857"/>
      <c r="K857"/>
      <c r="L857"/>
      <c r="M857"/>
      <c r="N857" s="80"/>
    </row>
    <row r="858" spans="4:14" ht="16" x14ac:dyDescent="0.2">
      <c r="D858"/>
      <c r="E858"/>
      <c r="F858"/>
      <c r="G858"/>
      <c r="H858"/>
      <c r="I858"/>
      <c r="J858"/>
      <c r="K858"/>
      <c r="L858"/>
      <c r="M858"/>
      <c r="N858" s="80"/>
    </row>
    <row r="859" spans="4:14" ht="16" x14ac:dyDescent="0.2">
      <c r="D859"/>
      <c r="E859"/>
      <c r="F859"/>
      <c r="G859"/>
      <c r="H859"/>
      <c r="I859"/>
      <c r="J859"/>
      <c r="K859"/>
      <c r="L859"/>
      <c r="M859"/>
      <c r="N859" s="80"/>
    </row>
    <row r="860" spans="4:14" ht="16" x14ac:dyDescent="0.2">
      <c r="D860"/>
      <c r="E860"/>
      <c r="F860"/>
      <c r="G860"/>
      <c r="H860"/>
      <c r="I860"/>
      <c r="J860"/>
      <c r="K860"/>
      <c r="L860"/>
      <c r="M860"/>
      <c r="N860" s="80"/>
    </row>
    <row r="861" spans="4:14" ht="16" x14ac:dyDescent="0.2">
      <c r="D861"/>
      <c r="E861"/>
      <c r="F861"/>
      <c r="G861"/>
      <c r="H861"/>
      <c r="I861"/>
      <c r="J861"/>
      <c r="K861"/>
      <c r="L861"/>
      <c r="M861"/>
      <c r="N861" s="80"/>
    </row>
    <row r="862" spans="4:14" ht="16" x14ac:dyDescent="0.2">
      <c r="D862"/>
      <c r="E862"/>
      <c r="F862"/>
      <c r="G862"/>
      <c r="H862"/>
      <c r="I862"/>
      <c r="J862"/>
      <c r="K862"/>
      <c r="L862"/>
      <c r="M862"/>
      <c r="N862" s="80"/>
    </row>
    <row r="863" spans="4:14" ht="16" x14ac:dyDescent="0.2">
      <c r="D863"/>
      <c r="E863"/>
      <c r="F863"/>
      <c r="G863"/>
      <c r="H863"/>
      <c r="I863"/>
      <c r="J863"/>
      <c r="K863"/>
      <c r="L863"/>
      <c r="M863"/>
      <c r="N863" s="80"/>
    </row>
    <row r="864" spans="4:14" ht="16" x14ac:dyDescent="0.2">
      <c r="D864"/>
      <c r="E864"/>
      <c r="F864"/>
      <c r="G864"/>
      <c r="H864"/>
      <c r="I864"/>
      <c r="J864"/>
      <c r="K864"/>
      <c r="L864"/>
      <c r="M864"/>
      <c r="N864" s="80"/>
    </row>
    <row r="865" spans="4:14" ht="16" x14ac:dyDescent="0.2">
      <c r="D865"/>
      <c r="E865"/>
      <c r="F865"/>
      <c r="G865"/>
      <c r="H865"/>
      <c r="I865"/>
      <c r="J865"/>
      <c r="K865"/>
      <c r="L865"/>
      <c r="M865"/>
      <c r="N865" s="80"/>
    </row>
    <row r="866" spans="4:14" ht="16" x14ac:dyDescent="0.2">
      <c r="D866"/>
      <c r="E866"/>
      <c r="F866"/>
      <c r="G866"/>
      <c r="H866"/>
      <c r="I866"/>
      <c r="J866"/>
      <c r="K866"/>
      <c r="L866"/>
      <c r="M866"/>
      <c r="N866" s="80"/>
    </row>
    <row r="867" spans="4:14" ht="16" x14ac:dyDescent="0.2">
      <c r="D867"/>
      <c r="E867"/>
      <c r="F867"/>
      <c r="G867"/>
      <c r="H867"/>
      <c r="I867"/>
      <c r="J867"/>
      <c r="K867"/>
      <c r="L867"/>
      <c r="M867"/>
      <c r="N867" s="80"/>
    </row>
    <row r="868" spans="4:14" ht="16" x14ac:dyDescent="0.2">
      <c r="D868"/>
      <c r="E868"/>
      <c r="F868"/>
      <c r="G868"/>
      <c r="H868"/>
      <c r="I868"/>
      <c r="J868"/>
      <c r="K868"/>
      <c r="L868"/>
      <c r="M868"/>
      <c r="N868" s="80"/>
    </row>
    <row r="869" spans="4:14" ht="16" x14ac:dyDescent="0.2">
      <c r="D869"/>
      <c r="E869"/>
      <c r="F869"/>
      <c r="G869"/>
      <c r="H869"/>
      <c r="I869"/>
      <c r="J869"/>
      <c r="K869"/>
      <c r="L869"/>
      <c r="M869"/>
      <c r="N869" s="80"/>
    </row>
    <row r="870" spans="4:14" ht="16" x14ac:dyDescent="0.2">
      <c r="D870"/>
      <c r="E870"/>
      <c r="F870"/>
      <c r="G870"/>
      <c r="H870"/>
      <c r="I870"/>
      <c r="J870"/>
      <c r="K870"/>
      <c r="L870"/>
      <c r="M870"/>
      <c r="N870" s="80"/>
    </row>
    <row r="871" spans="4:14" ht="16" x14ac:dyDescent="0.2">
      <c r="D871"/>
      <c r="E871"/>
      <c r="F871"/>
      <c r="G871"/>
      <c r="H871"/>
      <c r="I871"/>
      <c r="J871"/>
      <c r="K871"/>
      <c r="L871"/>
      <c r="M871"/>
      <c r="N871" s="80"/>
    </row>
    <row r="872" spans="4:14" ht="16" x14ac:dyDescent="0.2">
      <c r="D872"/>
      <c r="E872"/>
      <c r="F872"/>
      <c r="G872"/>
      <c r="H872"/>
      <c r="I872"/>
      <c r="J872"/>
      <c r="K872"/>
      <c r="L872"/>
      <c r="M872"/>
      <c r="N872" s="80"/>
    </row>
    <row r="873" spans="4:14" ht="16" x14ac:dyDescent="0.2">
      <c r="D873"/>
      <c r="E873"/>
      <c r="F873"/>
      <c r="G873"/>
      <c r="H873"/>
      <c r="I873"/>
      <c r="J873"/>
      <c r="K873"/>
      <c r="L873"/>
      <c r="M873"/>
      <c r="N873" s="80"/>
    </row>
    <row r="874" spans="4:14" ht="16" x14ac:dyDescent="0.2">
      <c r="D874"/>
      <c r="E874"/>
      <c r="F874"/>
      <c r="G874"/>
      <c r="H874"/>
      <c r="I874"/>
      <c r="J874"/>
      <c r="K874"/>
      <c r="L874"/>
      <c r="M874"/>
      <c r="N874" s="80"/>
    </row>
    <row r="875" spans="4:14" ht="16" x14ac:dyDescent="0.2">
      <c r="D875"/>
      <c r="E875"/>
      <c r="F875"/>
      <c r="G875"/>
      <c r="H875"/>
      <c r="I875"/>
      <c r="J875"/>
      <c r="K875"/>
      <c r="L875"/>
      <c r="M875"/>
      <c r="N875" s="80"/>
    </row>
    <row r="876" spans="4:14" ht="16" x14ac:dyDescent="0.2">
      <c r="D876"/>
      <c r="E876"/>
      <c r="F876"/>
      <c r="G876"/>
      <c r="H876"/>
      <c r="I876"/>
      <c r="J876"/>
      <c r="K876"/>
      <c r="L876"/>
      <c r="M876"/>
      <c r="N876" s="80"/>
    </row>
    <row r="877" spans="4:14" ht="16" x14ac:dyDescent="0.2">
      <c r="D877"/>
      <c r="E877"/>
      <c r="F877"/>
      <c r="G877"/>
      <c r="H877"/>
      <c r="I877"/>
      <c r="J877"/>
      <c r="K877"/>
      <c r="L877"/>
      <c r="M877"/>
      <c r="N877" s="80"/>
    </row>
    <row r="878" spans="4:14" ht="16" x14ac:dyDescent="0.2">
      <c r="D878"/>
      <c r="E878"/>
      <c r="F878"/>
      <c r="G878"/>
      <c r="H878"/>
      <c r="I878"/>
      <c r="J878"/>
      <c r="K878"/>
      <c r="L878"/>
      <c r="M878"/>
      <c r="N878" s="80"/>
    </row>
    <row r="879" spans="4:14" ht="16" x14ac:dyDescent="0.2">
      <c r="D879"/>
      <c r="E879"/>
      <c r="F879"/>
      <c r="G879"/>
      <c r="H879"/>
      <c r="I879"/>
      <c r="J879"/>
      <c r="K879"/>
      <c r="L879"/>
      <c r="M879"/>
      <c r="N879" s="80"/>
    </row>
    <row r="880" spans="4:14" ht="16" x14ac:dyDescent="0.2">
      <c r="D880"/>
      <c r="E880"/>
      <c r="F880"/>
      <c r="G880"/>
      <c r="H880"/>
      <c r="I880"/>
      <c r="J880"/>
      <c r="K880"/>
      <c r="L880"/>
      <c r="M880"/>
      <c r="N880" s="80"/>
    </row>
    <row r="881" spans="4:14" ht="16" x14ac:dyDescent="0.2">
      <c r="D881"/>
      <c r="E881"/>
      <c r="F881"/>
      <c r="G881"/>
      <c r="H881"/>
      <c r="I881"/>
      <c r="J881"/>
      <c r="K881"/>
      <c r="L881"/>
      <c r="M881"/>
      <c r="N881" s="80"/>
    </row>
    <row r="882" spans="4:14" ht="16" x14ac:dyDescent="0.2">
      <c r="D882"/>
      <c r="E882"/>
      <c r="F882"/>
      <c r="G882"/>
      <c r="H882"/>
      <c r="I882"/>
      <c r="J882"/>
      <c r="K882"/>
      <c r="L882"/>
      <c r="M882"/>
      <c r="N882" s="80"/>
    </row>
    <row r="883" spans="4:14" ht="16" x14ac:dyDescent="0.2">
      <c r="D883"/>
      <c r="E883"/>
      <c r="F883"/>
      <c r="G883"/>
      <c r="H883"/>
      <c r="I883"/>
      <c r="J883"/>
      <c r="K883"/>
      <c r="L883"/>
      <c r="M883"/>
      <c r="N883" s="80"/>
    </row>
    <row r="884" spans="4:14" ht="16" x14ac:dyDescent="0.2">
      <c r="D884"/>
      <c r="E884"/>
      <c r="F884"/>
      <c r="G884"/>
      <c r="H884"/>
      <c r="I884"/>
      <c r="J884"/>
      <c r="K884"/>
      <c r="L884"/>
      <c r="M884"/>
      <c r="N884" s="80"/>
    </row>
    <row r="885" spans="4:14" ht="16" x14ac:dyDescent="0.2">
      <c r="D885"/>
      <c r="E885"/>
      <c r="F885"/>
      <c r="G885"/>
      <c r="H885"/>
      <c r="I885"/>
      <c r="J885"/>
      <c r="K885"/>
      <c r="L885"/>
      <c r="M885"/>
      <c r="N885" s="80"/>
    </row>
    <row r="886" spans="4:14" ht="16" x14ac:dyDescent="0.2">
      <c r="D886"/>
      <c r="E886"/>
      <c r="F886"/>
      <c r="G886"/>
      <c r="H886"/>
      <c r="I886"/>
      <c r="J886"/>
      <c r="K886"/>
      <c r="L886"/>
      <c r="M886"/>
      <c r="N886" s="80"/>
    </row>
    <row r="887" spans="4:14" ht="16" x14ac:dyDescent="0.2">
      <c r="D887"/>
      <c r="E887"/>
      <c r="F887"/>
      <c r="G887"/>
      <c r="H887"/>
      <c r="I887"/>
      <c r="J887"/>
      <c r="K887"/>
      <c r="L887"/>
      <c r="M887"/>
      <c r="N887" s="80"/>
    </row>
    <row r="888" spans="4:14" ht="16" x14ac:dyDescent="0.2">
      <c r="D888"/>
      <c r="E888"/>
      <c r="F888"/>
      <c r="G888"/>
      <c r="H888"/>
      <c r="I888"/>
      <c r="J888"/>
      <c r="K888"/>
      <c r="L888"/>
      <c r="M888"/>
      <c r="N888" s="80"/>
    </row>
    <row r="889" spans="4:14" ht="16" x14ac:dyDescent="0.2">
      <c r="D889"/>
      <c r="E889"/>
      <c r="F889"/>
      <c r="G889"/>
      <c r="H889"/>
      <c r="I889"/>
      <c r="J889"/>
      <c r="K889"/>
      <c r="L889"/>
      <c r="M889"/>
      <c r="N889" s="80"/>
    </row>
    <row r="890" spans="4:14" ht="16" x14ac:dyDescent="0.2">
      <c r="D890"/>
      <c r="E890"/>
      <c r="F890"/>
      <c r="G890"/>
      <c r="H890"/>
      <c r="I890"/>
      <c r="J890"/>
      <c r="K890"/>
      <c r="L890"/>
      <c r="M890"/>
      <c r="N890" s="80"/>
    </row>
    <row r="891" spans="4:14" ht="16" x14ac:dyDescent="0.2">
      <c r="D891"/>
      <c r="E891"/>
      <c r="F891"/>
      <c r="G891"/>
      <c r="H891"/>
      <c r="I891"/>
      <c r="J891"/>
      <c r="K891"/>
      <c r="L891"/>
      <c r="M891"/>
      <c r="N891" s="80"/>
    </row>
    <row r="892" spans="4:14" ht="16" x14ac:dyDescent="0.2">
      <c r="D892"/>
      <c r="E892"/>
      <c r="F892"/>
      <c r="G892"/>
      <c r="H892"/>
      <c r="I892"/>
      <c r="J892"/>
      <c r="K892"/>
      <c r="L892"/>
      <c r="M892"/>
      <c r="N892" s="80"/>
    </row>
    <row r="893" spans="4:14" ht="16" x14ac:dyDescent="0.2">
      <c r="D893"/>
      <c r="E893"/>
      <c r="F893"/>
      <c r="G893"/>
      <c r="H893"/>
      <c r="I893"/>
      <c r="J893"/>
      <c r="K893"/>
      <c r="L893"/>
      <c r="M893"/>
      <c r="N893" s="80"/>
    </row>
    <row r="894" spans="4:14" ht="16" x14ac:dyDescent="0.2">
      <c r="D894"/>
      <c r="E894"/>
      <c r="F894"/>
      <c r="G894"/>
      <c r="H894"/>
      <c r="I894"/>
      <c r="J894"/>
      <c r="K894"/>
      <c r="L894"/>
      <c r="M894"/>
      <c r="N894" s="80"/>
    </row>
    <row r="895" spans="4:14" ht="16" x14ac:dyDescent="0.2">
      <c r="D895"/>
      <c r="E895"/>
      <c r="F895"/>
      <c r="G895"/>
      <c r="H895"/>
      <c r="I895"/>
      <c r="J895"/>
      <c r="K895"/>
      <c r="L895"/>
      <c r="M895"/>
      <c r="N895" s="80"/>
    </row>
    <row r="896" spans="4:14" ht="16" x14ac:dyDescent="0.2">
      <c r="D896"/>
      <c r="E896"/>
      <c r="F896"/>
      <c r="G896"/>
      <c r="H896"/>
      <c r="I896"/>
      <c r="J896"/>
      <c r="K896"/>
      <c r="L896"/>
      <c r="M896"/>
      <c r="N896" s="80"/>
    </row>
    <row r="897" spans="4:14" ht="16" x14ac:dyDescent="0.2">
      <c r="D897"/>
      <c r="E897"/>
      <c r="F897"/>
      <c r="G897"/>
      <c r="H897"/>
      <c r="I897"/>
      <c r="J897"/>
      <c r="K897"/>
      <c r="L897"/>
      <c r="M897"/>
      <c r="N897" s="80"/>
    </row>
    <row r="898" spans="4:14" ht="16" x14ac:dyDescent="0.2">
      <c r="D898"/>
      <c r="E898"/>
      <c r="F898"/>
      <c r="G898"/>
      <c r="H898"/>
      <c r="I898"/>
      <c r="J898"/>
      <c r="K898"/>
      <c r="L898"/>
      <c r="M898"/>
      <c r="N898" s="80"/>
    </row>
    <row r="899" spans="4:14" ht="16" x14ac:dyDescent="0.2">
      <c r="D899"/>
      <c r="E899"/>
      <c r="F899"/>
      <c r="G899"/>
      <c r="H899"/>
      <c r="I899"/>
      <c r="J899"/>
      <c r="K899"/>
      <c r="L899"/>
      <c r="M899"/>
      <c r="N899" s="80"/>
    </row>
    <row r="900" spans="4:14" ht="16" x14ac:dyDescent="0.2">
      <c r="D900"/>
      <c r="E900"/>
      <c r="F900"/>
      <c r="G900"/>
      <c r="H900"/>
      <c r="I900"/>
      <c r="J900"/>
      <c r="K900"/>
      <c r="L900"/>
      <c r="M900"/>
      <c r="N900" s="80"/>
    </row>
    <row r="901" spans="4:14" ht="16" x14ac:dyDescent="0.2">
      <c r="D901"/>
      <c r="E901"/>
      <c r="F901"/>
      <c r="G901"/>
      <c r="H901"/>
      <c r="I901"/>
      <c r="J901"/>
      <c r="K901"/>
      <c r="L901"/>
      <c r="M901"/>
      <c r="N901" s="80"/>
    </row>
    <row r="902" spans="4:14" ht="16" x14ac:dyDescent="0.2">
      <c r="D902"/>
      <c r="E902"/>
      <c r="F902"/>
      <c r="G902"/>
      <c r="H902"/>
      <c r="I902"/>
      <c r="J902"/>
      <c r="K902"/>
      <c r="L902"/>
      <c r="M902"/>
      <c r="N902" s="80"/>
    </row>
    <row r="903" spans="4:14" ht="16" x14ac:dyDescent="0.2">
      <c r="D903"/>
      <c r="E903"/>
      <c r="F903"/>
      <c r="G903"/>
      <c r="H903"/>
      <c r="I903"/>
      <c r="J903"/>
      <c r="K903"/>
      <c r="L903"/>
      <c r="M903"/>
      <c r="N903" s="80"/>
    </row>
    <row r="904" spans="4:14" ht="16" x14ac:dyDescent="0.2">
      <c r="D904"/>
      <c r="E904"/>
      <c r="F904"/>
      <c r="G904"/>
      <c r="H904"/>
      <c r="I904"/>
      <c r="J904"/>
      <c r="K904"/>
      <c r="L904"/>
      <c r="M904"/>
      <c r="N904" s="80"/>
    </row>
    <row r="905" spans="4:14" ht="16" x14ac:dyDescent="0.2">
      <c r="D905"/>
      <c r="E905"/>
      <c r="F905"/>
      <c r="G905"/>
      <c r="H905"/>
      <c r="I905"/>
      <c r="J905"/>
      <c r="K905"/>
      <c r="L905"/>
      <c r="M905"/>
      <c r="N905" s="80"/>
    </row>
    <row r="906" spans="4:14" ht="16" x14ac:dyDescent="0.2">
      <c r="D906"/>
      <c r="E906"/>
      <c r="F906"/>
      <c r="G906"/>
      <c r="H906"/>
      <c r="I906"/>
      <c r="J906"/>
      <c r="K906"/>
      <c r="L906"/>
      <c r="M906"/>
      <c r="N906" s="80"/>
    </row>
    <row r="907" spans="4:14" ht="16" x14ac:dyDescent="0.2">
      <c r="D907"/>
      <c r="E907"/>
      <c r="F907"/>
      <c r="G907"/>
      <c r="H907"/>
      <c r="I907"/>
      <c r="J907"/>
      <c r="K907"/>
      <c r="L907"/>
      <c r="M907"/>
      <c r="N907" s="80"/>
    </row>
    <row r="908" spans="4:14" ht="16" x14ac:dyDescent="0.2">
      <c r="D908"/>
      <c r="E908"/>
      <c r="F908"/>
      <c r="G908"/>
      <c r="H908"/>
      <c r="I908"/>
      <c r="J908"/>
      <c r="K908"/>
      <c r="L908"/>
      <c r="M908"/>
      <c r="N908" s="80"/>
    </row>
    <row r="909" spans="4:14" ht="16" x14ac:dyDescent="0.2">
      <c r="D909"/>
      <c r="E909"/>
      <c r="F909"/>
      <c r="G909"/>
      <c r="H909"/>
      <c r="I909"/>
      <c r="J909"/>
      <c r="K909"/>
      <c r="L909"/>
      <c r="M909"/>
      <c r="N909" s="80"/>
    </row>
    <row r="910" spans="4:14" ht="16" x14ac:dyDescent="0.2">
      <c r="D910"/>
      <c r="E910"/>
      <c r="F910"/>
      <c r="G910"/>
      <c r="H910"/>
      <c r="I910"/>
      <c r="J910"/>
      <c r="K910"/>
      <c r="L910"/>
      <c r="M910"/>
      <c r="N910" s="80"/>
    </row>
    <row r="911" spans="4:14" ht="16" x14ac:dyDescent="0.2">
      <c r="D911"/>
      <c r="E911"/>
      <c r="F911"/>
      <c r="G911"/>
      <c r="H911"/>
      <c r="I911"/>
      <c r="J911"/>
      <c r="K911"/>
      <c r="L911"/>
      <c r="M911"/>
      <c r="N911" s="80"/>
    </row>
    <row r="912" spans="4:14" ht="16" x14ac:dyDescent="0.2">
      <c r="D912"/>
      <c r="E912"/>
      <c r="F912"/>
      <c r="G912"/>
      <c r="H912"/>
      <c r="I912"/>
      <c r="J912"/>
      <c r="K912"/>
      <c r="L912"/>
      <c r="M912"/>
      <c r="N912" s="80"/>
    </row>
    <row r="913" spans="4:14" ht="16" x14ac:dyDescent="0.2">
      <c r="D913"/>
      <c r="E913"/>
      <c r="F913"/>
      <c r="G913"/>
      <c r="H913"/>
      <c r="I913"/>
      <c r="J913"/>
      <c r="K913"/>
      <c r="L913"/>
      <c r="M913"/>
      <c r="N913" s="80"/>
    </row>
    <row r="914" spans="4:14" ht="16" x14ac:dyDescent="0.2">
      <c r="D914"/>
      <c r="E914"/>
      <c r="F914"/>
      <c r="G914"/>
      <c r="H914"/>
      <c r="I914"/>
      <c r="J914"/>
      <c r="K914"/>
      <c r="L914"/>
      <c r="M914"/>
      <c r="N914" s="80"/>
    </row>
    <row r="915" spans="4:14" ht="16" x14ac:dyDescent="0.2">
      <c r="D915"/>
      <c r="E915"/>
      <c r="F915"/>
      <c r="G915"/>
      <c r="H915"/>
      <c r="I915"/>
      <c r="J915"/>
      <c r="K915"/>
      <c r="L915"/>
      <c r="M915"/>
      <c r="N915" s="80"/>
    </row>
    <row r="916" spans="4:14" ht="16" x14ac:dyDescent="0.2">
      <c r="D916"/>
      <c r="E916"/>
      <c r="F916"/>
      <c r="G916"/>
      <c r="H916"/>
      <c r="I916"/>
      <c r="J916"/>
      <c r="K916"/>
      <c r="L916"/>
      <c r="M916"/>
      <c r="N916" s="80"/>
    </row>
    <row r="917" spans="4:14" ht="16" x14ac:dyDescent="0.2">
      <c r="D917"/>
      <c r="E917"/>
      <c r="F917"/>
      <c r="G917"/>
      <c r="H917"/>
      <c r="I917"/>
      <c r="J917"/>
      <c r="K917"/>
      <c r="L917"/>
      <c r="M917"/>
      <c r="N917" s="80"/>
    </row>
    <row r="918" spans="4:14" ht="16" x14ac:dyDescent="0.2">
      <c r="D918"/>
      <c r="E918"/>
      <c r="F918"/>
      <c r="G918"/>
      <c r="H918"/>
      <c r="I918"/>
      <c r="J918"/>
      <c r="K918"/>
      <c r="L918"/>
      <c r="M918"/>
      <c r="N918" s="80"/>
    </row>
    <row r="919" spans="4:14" ht="16" x14ac:dyDescent="0.2">
      <c r="D919"/>
      <c r="E919"/>
      <c r="F919"/>
      <c r="G919"/>
      <c r="H919"/>
      <c r="I919"/>
      <c r="J919"/>
      <c r="K919"/>
      <c r="L919"/>
      <c r="M919"/>
      <c r="N919" s="80"/>
    </row>
    <row r="920" spans="4:14" ht="16" x14ac:dyDescent="0.2">
      <c r="D920"/>
      <c r="E920"/>
      <c r="F920"/>
      <c r="G920"/>
      <c r="H920"/>
      <c r="I920"/>
      <c r="J920"/>
      <c r="K920"/>
      <c r="L920"/>
      <c r="M920"/>
      <c r="N920" s="80"/>
    </row>
    <row r="921" spans="4:14" ht="16" x14ac:dyDescent="0.2">
      <c r="D921"/>
      <c r="E921"/>
      <c r="F921"/>
      <c r="G921"/>
      <c r="H921"/>
      <c r="I921"/>
      <c r="J921"/>
      <c r="K921"/>
      <c r="L921"/>
      <c r="M921"/>
      <c r="N921" s="80"/>
    </row>
    <row r="922" spans="4:14" ht="16" x14ac:dyDescent="0.2">
      <c r="D922"/>
      <c r="E922"/>
      <c r="F922"/>
      <c r="G922"/>
      <c r="H922"/>
      <c r="I922"/>
      <c r="J922"/>
      <c r="K922"/>
      <c r="L922"/>
      <c r="M922"/>
      <c r="N922" s="80"/>
    </row>
    <row r="923" spans="4:14" ht="16" x14ac:dyDescent="0.2">
      <c r="D923"/>
      <c r="E923"/>
      <c r="F923"/>
      <c r="G923"/>
      <c r="H923"/>
      <c r="I923"/>
      <c r="J923"/>
      <c r="K923"/>
      <c r="L923"/>
      <c r="M923"/>
      <c r="N923" s="80"/>
    </row>
    <row r="924" spans="4:14" ht="16" x14ac:dyDescent="0.2">
      <c r="D924"/>
      <c r="E924"/>
      <c r="F924"/>
      <c r="G924"/>
      <c r="H924"/>
      <c r="I924"/>
      <c r="J924"/>
      <c r="K924"/>
      <c r="L924"/>
      <c r="M924"/>
      <c r="N924" s="80"/>
    </row>
    <row r="925" spans="4:14" ht="16" x14ac:dyDescent="0.2">
      <c r="D925"/>
      <c r="E925"/>
      <c r="F925"/>
      <c r="G925"/>
      <c r="H925"/>
      <c r="I925"/>
      <c r="J925"/>
      <c r="K925"/>
      <c r="L925"/>
      <c r="M925"/>
      <c r="N925" s="80"/>
    </row>
    <row r="926" spans="4:14" ht="16" x14ac:dyDescent="0.2">
      <c r="D926"/>
      <c r="E926"/>
      <c r="F926"/>
      <c r="G926"/>
      <c r="H926"/>
      <c r="I926"/>
      <c r="J926"/>
      <c r="K926"/>
      <c r="L926"/>
      <c r="M926"/>
      <c r="N926" s="80"/>
    </row>
    <row r="927" spans="4:14" ht="16" x14ac:dyDescent="0.2">
      <c r="D927"/>
      <c r="E927"/>
      <c r="F927"/>
      <c r="G927"/>
      <c r="H927"/>
      <c r="I927"/>
      <c r="J927"/>
      <c r="K927"/>
      <c r="L927"/>
      <c r="M927"/>
      <c r="N927" s="80"/>
    </row>
    <row r="928" spans="4:14" ht="16" x14ac:dyDescent="0.2">
      <c r="D928"/>
      <c r="E928"/>
      <c r="F928"/>
      <c r="G928"/>
      <c r="H928"/>
      <c r="I928"/>
      <c r="J928"/>
      <c r="K928"/>
      <c r="L928"/>
      <c r="M928"/>
      <c r="N928" s="80"/>
    </row>
    <row r="929" spans="4:14" ht="16" x14ac:dyDescent="0.2">
      <c r="D929"/>
      <c r="E929"/>
      <c r="F929"/>
      <c r="G929"/>
      <c r="H929"/>
      <c r="I929"/>
      <c r="J929"/>
      <c r="K929"/>
      <c r="L929"/>
      <c r="M929"/>
      <c r="N929" s="80"/>
    </row>
    <row r="930" spans="4:14" ht="16" x14ac:dyDescent="0.2">
      <c r="D930"/>
      <c r="E930"/>
      <c r="F930"/>
      <c r="G930"/>
      <c r="H930"/>
      <c r="I930"/>
      <c r="J930"/>
      <c r="K930"/>
      <c r="L930"/>
      <c r="M930"/>
      <c r="N930" s="80"/>
    </row>
    <row r="931" spans="4:14" ht="16" x14ac:dyDescent="0.2">
      <c r="D931"/>
      <c r="E931"/>
      <c r="F931"/>
      <c r="G931"/>
      <c r="H931"/>
      <c r="I931"/>
      <c r="J931"/>
      <c r="K931"/>
      <c r="L931"/>
      <c r="M931"/>
      <c r="N931" s="80"/>
    </row>
    <row r="932" spans="4:14" ht="16" x14ac:dyDescent="0.2">
      <c r="D932"/>
      <c r="E932"/>
      <c r="F932"/>
      <c r="G932"/>
      <c r="H932"/>
      <c r="I932"/>
      <c r="J932"/>
      <c r="K932"/>
      <c r="L932"/>
      <c r="M932"/>
      <c r="N932" s="80"/>
    </row>
    <row r="933" spans="4:14" ht="16" x14ac:dyDescent="0.2">
      <c r="D933"/>
      <c r="E933"/>
      <c r="F933"/>
      <c r="G933"/>
      <c r="H933"/>
      <c r="I933"/>
      <c r="J933"/>
      <c r="K933"/>
      <c r="L933"/>
      <c r="M933"/>
      <c r="N933" s="80"/>
    </row>
    <row r="934" spans="4:14" ht="16" x14ac:dyDescent="0.2">
      <c r="D934"/>
      <c r="E934"/>
      <c r="F934"/>
      <c r="G934"/>
      <c r="H934"/>
      <c r="I934"/>
      <c r="J934"/>
      <c r="K934"/>
      <c r="L934"/>
      <c r="M934"/>
      <c r="N934" s="80"/>
    </row>
    <row r="935" spans="4:14" ht="16" x14ac:dyDescent="0.2">
      <c r="D935"/>
      <c r="E935"/>
      <c r="F935"/>
      <c r="G935"/>
      <c r="H935"/>
      <c r="I935"/>
      <c r="J935"/>
      <c r="K935"/>
      <c r="L935"/>
      <c r="M935"/>
      <c r="N935" s="80"/>
    </row>
    <row r="936" spans="4:14" ht="16" x14ac:dyDescent="0.2">
      <c r="D936"/>
      <c r="E936"/>
      <c r="F936"/>
      <c r="G936"/>
      <c r="H936"/>
      <c r="I936"/>
      <c r="J936"/>
      <c r="K936"/>
      <c r="L936"/>
      <c r="M936"/>
      <c r="N936" s="80"/>
    </row>
    <row r="937" spans="4:14" ht="16" x14ac:dyDescent="0.2">
      <c r="D937"/>
      <c r="E937"/>
      <c r="F937"/>
      <c r="G937"/>
      <c r="H937"/>
      <c r="I937"/>
      <c r="J937"/>
      <c r="K937"/>
      <c r="L937"/>
      <c r="M937"/>
      <c r="N937" s="80"/>
    </row>
    <row r="938" spans="4:14" ht="16" x14ac:dyDescent="0.2">
      <c r="D938"/>
      <c r="E938"/>
      <c r="F938"/>
      <c r="G938"/>
      <c r="H938"/>
      <c r="I938"/>
      <c r="J938"/>
      <c r="K938"/>
      <c r="L938"/>
      <c r="M938"/>
      <c r="N938" s="80"/>
    </row>
    <row r="939" spans="4:14" ht="16" x14ac:dyDescent="0.2">
      <c r="D939"/>
      <c r="E939"/>
      <c r="F939"/>
      <c r="G939"/>
      <c r="H939"/>
      <c r="I939"/>
      <c r="J939"/>
      <c r="K939"/>
      <c r="L939"/>
      <c r="M939"/>
      <c r="N939" s="80"/>
    </row>
    <row r="940" spans="4:14" ht="16" x14ac:dyDescent="0.2">
      <c r="D940"/>
      <c r="E940"/>
      <c r="F940"/>
      <c r="G940"/>
      <c r="H940"/>
      <c r="I940"/>
      <c r="J940"/>
      <c r="K940"/>
      <c r="L940"/>
      <c r="M940"/>
      <c r="N940" s="80"/>
    </row>
    <row r="941" spans="4:14" ht="16" x14ac:dyDescent="0.2">
      <c r="D941"/>
      <c r="E941"/>
      <c r="F941"/>
      <c r="G941"/>
      <c r="H941"/>
      <c r="I941"/>
      <c r="J941"/>
      <c r="K941"/>
      <c r="L941"/>
      <c r="M941"/>
      <c r="N941" s="80"/>
    </row>
    <row r="942" spans="4:14" ht="16" x14ac:dyDescent="0.2">
      <c r="D942"/>
      <c r="E942"/>
      <c r="F942"/>
      <c r="G942"/>
      <c r="H942"/>
      <c r="I942"/>
      <c r="J942"/>
      <c r="K942"/>
      <c r="L942"/>
      <c r="M942"/>
      <c r="N942" s="80"/>
    </row>
    <row r="943" spans="4:14" ht="16" x14ac:dyDescent="0.2">
      <c r="D943"/>
      <c r="E943"/>
      <c r="F943"/>
      <c r="G943"/>
      <c r="H943"/>
      <c r="I943"/>
      <c r="J943"/>
      <c r="K943"/>
      <c r="L943"/>
      <c r="M943"/>
      <c r="N943" s="80"/>
    </row>
    <row r="944" spans="4:14" ht="16" x14ac:dyDescent="0.2">
      <c r="D944"/>
      <c r="E944"/>
      <c r="F944"/>
      <c r="G944"/>
      <c r="H944"/>
      <c r="I944"/>
      <c r="J944"/>
      <c r="K944"/>
      <c r="L944"/>
      <c r="M944"/>
      <c r="N944" s="80"/>
    </row>
    <row r="945" spans="4:14" ht="16" x14ac:dyDescent="0.2">
      <c r="D945"/>
      <c r="E945"/>
      <c r="F945"/>
      <c r="G945"/>
      <c r="H945"/>
      <c r="I945"/>
      <c r="J945"/>
      <c r="K945"/>
      <c r="L945"/>
      <c r="M945"/>
      <c r="N945" s="80"/>
    </row>
    <row r="946" spans="4:14" ht="16" x14ac:dyDescent="0.2">
      <c r="D946"/>
      <c r="E946"/>
      <c r="F946"/>
      <c r="G946"/>
      <c r="H946"/>
      <c r="I946"/>
      <c r="J946"/>
      <c r="K946"/>
      <c r="L946"/>
      <c r="M946"/>
      <c r="N946" s="80"/>
    </row>
    <row r="947" spans="4:14" ht="16" x14ac:dyDescent="0.2">
      <c r="D947"/>
      <c r="E947"/>
      <c r="F947"/>
      <c r="G947"/>
      <c r="H947"/>
      <c r="I947"/>
      <c r="J947"/>
      <c r="K947"/>
      <c r="L947"/>
      <c r="M947"/>
      <c r="N947" s="80"/>
    </row>
    <row r="948" spans="4:14" ht="16" x14ac:dyDescent="0.2">
      <c r="D948"/>
      <c r="E948"/>
      <c r="F948"/>
      <c r="G948"/>
      <c r="H948"/>
      <c r="I948"/>
      <c r="J948"/>
      <c r="K948"/>
      <c r="L948"/>
      <c r="M948"/>
      <c r="N948" s="80"/>
    </row>
    <row r="949" spans="4:14" ht="16" x14ac:dyDescent="0.2">
      <c r="D949"/>
      <c r="E949"/>
      <c r="F949"/>
      <c r="G949"/>
      <c r="H949"/>
      <c r="I949"/>
      <c r="J949"/>
      <c r="K949"/>
      <c r="L949"/>
      <c r="M949"/>
      <c r="N949" s="80"/>
    </row>
    <row r="950" spans="4:14" ht="16" x14ac:dyDescent="0.2">
      <c r="D950"/>
      <c r="E950"/>
      <c r="F950"/>
      <c r="G950"/>
      <c r="H950"/>
      <c r="I950"/>
      <c r="J950"/>
      <c r="K950"/>
      <c r="L950"/>
      <c r="M950"/>
      <c r="N950" s="80"/>
    </row>
    <row r="951" spans="4:14" ht="16" x14ac:dyDescent="0.2">
      <c r="D951"/>
      <c r="E951"/>
      <c r="F951"/>
      <c r="G951"/>
      <c r="H951"/>
      <c r="I951"/>
      <c r="J951"/>
      <c r="K951"/>
      <c r="L951"/>
      <c r="M951"/>
      <c r="N951" s="80"/>
    </row>
    <row r="952" spans="4:14" ht="16" x14ac:dyDescent="0.2">
      <c r="D952"/>
      <c r="E952"/>
      <c r="F952"/>
      <c r="G952"/>
      <c r="H952"/>
      <c r="I952"/>
      <c r="J952"/>
      <c r="K952"/>
      <c r="L952"/>
      <c r="M952"/>
      <c r="N952" s="80"/>
    </row>
    <row r="953" spans="4:14" ht="16" x14ac:dyDescent="0.2">
      <c r="D953"/>
      <c r="E953"/>
      <c r="F953"/>
      <c r="G953"/>
      <c r="H953"/>
      <c r="I953"/>
      <c r="J953"/>
      <c r="K953"/>
      <c r="L953"/>
      <c r="M953"/>
      <c r="N953" s="80"/>
    </row>
    <row r="954" spans="4:14" ht="16" x14ac:dyDescent="0.2">
      <c r="D954"/>
      <c r="E954"/>
      <c r="F954"/>
      <c r="G954"/>
      <c r="H954"/>
      <c r="I954"/>
      <c r="J954"/>
      <c r="K954"/>
      <c r="L954"/>
      <c r="M954"/>
      <c r="N954" s="80"/>
    </row>
    <row r="955" spans="4:14" ht="16" x14ac:dyDescent="0.2">
      <c r="D955"/>
      <c r="E955"/>
      <c r="F955"/>
      <c r="G955"/>
      <c r="H955"/>
      <c r="I955"/>
      <c r="J955"/>
      <c r="K955"/>
      <c r="L955"/>
      <c r="M955"/>
      <c r="N955" s="80"/>
    </row>
    <row r="956" spans="4:14" ht="16" x14ac:dyDescent="0.2">
      <c r="D956"/>
      <c r="E956"/>
      <c r="F956"/>
      <c r="G956"/>
      <c r="H956"/>
      <c r="I956"/>
      <c r="J956"/>
      <c r="K956"/>
      <c r="L956"/>
      <c r="M956"/>
      <c r="N956" s="80"/>
    </row>
    <row r="957" spans="4:14" ht="16" x14ac:dyDescent="0.2">
      <c r="D957"/>
      <c r="E957"/>
      <c r="F957"/>
      <c r="G957"/>
      <c r="H957"/>
      <c r="I957"/>
      <c r="J957"/>
      <c r="K957"/>
      <c r="L957"/>
      <c r="M957"/>
      <c r="N957" s="80"/>
    </row>
    <row r="958" spans="4:14" ht="16" x14ac:dyDescent="0.2">
      <c r="D958"/>
      <c r="E958"/>
      <c r="F958"/>
      <c r="G958"/>
      <c r="H958"/>
      <c r="I958"/>
      <c r="J958"/>
      <c r="K958"/>
      <c r="L958"/>
      <c r="M958"/>
      <c r="N958" s="80"/>
    </row>
    <row r="959" spans="4:14" ht="16" x14ac:dyDescent="0.2">
      <c r="D959"/>
      <c r="E959"/>
      <c r="F959"/>
      <c r="G959"/>
      <c r="H959"/>
      <c r="I959"/>
      <c r="J959"/>
      <c r="K959"/>
      <c r="L959"/>
      <c r="M959"/>
      <c r="N959" s="80"/>
    </row>
    <row r="960" spans="4:14" ht="16" x14ac:dyDescent="0.2">
      <c r="D960"/>
      <c r="E960"/>
      <c r="F960"/>
      <c r="G960"/>
      <c r="H960"/>
      <c r="I960"/>
      <c r="J960"/>
      <c r="K960"/>
      <c r="L960"/>
      <c r="M960"/>
      <c r="N960" s="80"/>
    </row>
    <row r="961" spans="4:14" ht="16" x14ac:dyDescent="0.2">
      <c r="D961"/>
      <c r="E961"/>
      <c r="F961"/>
      <c r="G961"/>
      <c r="H961"/>
      <c r="I961"/>
      <c r="J961"/>
      <c r="K961"/>
      <c r="L961"/>
      <c r="M961"/>
      <c r="N961" s="80"/>
    </row>
    <row r="962" spans="4:14" ht="16" x14ac:dyDescent="0.2">
      <c r="D962"/>
      <c r="E962"/>
      <c r="F962"/>
      <c r="G962"/>
      <c r="H962"/>
      <c r="I962"/>
      <c r="J962"/>
      <c r="K962"/>
      <c r="L962"/>
      <c r="M962"/>
      <c r="N962" s="80"/>
    </row>
    <row r="963" spans="4:14" ht="16" x14ac:dyDescent="0.2">
      <c r="D963"/>
      <c r="E963"/>
      <c r="F963"/>
      <c r="G963"/>
      <c r="H963"/>
      <c r="I963"/>
      <c r="J963"/>
      <c r="K963"/>
      <c r="L963"/>
      <c r="M963"/>
      <c r="N963" s="80"/>
    </row>
    <row r="964" spans="4:14" ht="16" x14ac:dyDescent="0.2">
      <c r="D964"/>
      <c r="E964"/>
      <c r="F964"/>
      <c r="G964"/>
      <c r="H964"/>
      <c r="I964"/>
      <c r="J964"/>
      <c r="K964"/>
      <c r="L964"/>
      <c r="M964"/>
      <c r="N964" s="80"/>
    </row>
    <row r="965" spans="4:14" ht="16" x14ac:dyDescent="0.2">
      <c r="D965"/>
      <c r="E965"/>
      <c r="F965"/>
      <c r="G965"/>
      <c r="H965"/>
      <c r="I965"/>
      <c r="J965"/>
      <c r="K965"/>
      <c r="L965"/>
      <c r="M965"/>
      <c r="N965" s="80"/>
    </row>
    <row r="966" spans="4:14" ht="16" x14ac:dyDescent="0.2">
      <c r="D966"/>
      <c r="E966"/>
      <c r="F966"/>
      <c r="G966"/>
      <c r="H966"/>
      <c r="I966"/>
      <c r="J966"/>
      <c r="K966"/>
      <c r="L966"/>
      <c r="M966"/>
      <c r="N966" s="80"/>
    </row>
    <row r="967" spans="4:14" ht="16" x14ac:dyDescent="0.2">
      <c r="D967"/>
      <c r="E967"/>
      <c r="F967"/>
      <c r="G967"/>
      <c r="H967"/>
      <c r="I967"/>
      <c r="J967"/>
      <c r="K967"/>
      <c r="L967"/>
      <c r="M967"/>
      <c r="N967" s="80"/>
    </row>
    <row r="968" spans="4:14" ht="16" x14ac:dyDescent="0.2">
      <c r="D968"/>
      <c r="E968"/>
      <c r="F968"/>
      <c r="G968"/>
      <c r="H968"/>
      <c r="I968"/>
      <c r="J968"/>
      <c r="K968"/>
      <c r="L968"/>
      <c r="M968"/>
      <c r="N968" s="80"/>
    </row>
    <row r="969" spans="4:14" ht="16" x14ac:dyDescent="0.2">
      <c r="D969"/>
      <c r="E969"/>
      <c r="F969"/>
      <c r="G969"/>
      <c r="H969"/>
      <c r="I969"/>
      <c r="J969"/>
      <c r="K969"/>
      <c r="L969"/>
      <c r="M969"/>
      <c r="N969" s="80"/>
    </row>
    <row r="970" spans="4:14" ht="16" x14ac:dyDescent="0.2">
      <c r="D970"/>
      <c r="E970"/>
      <c r="F970"/>
      <c r="G970"/>
      <c r="H970"/>
      <c r="I970"/>
      <c r="J970"/>
      <c r="K970"/>
      <c r="L970"/>
      <c r="M970"/>
      <c r="N970" s="80"/>
    </row>
    <row r="971" spans="4:14" ht="16" x14ac:dyDescent="0.2">
      <c r="D971"/>
      <c r="E971"/>
      <c r="F971"/>
      <c r="G971"/>
      <c r="H971"/>
      <c r="I971"/>
      <c r="J971"/>
      <c r="K971"/>
      <c r="L971"/>
      <c r="M971"/>
      <c r="N971" s="80"/>
    </row>
    <row r="972" spans="4:14" ht="16" x14ac:dyDescent="0.2">
      <c r="D972"/>
      <c r="E972"/>
      <c r="F972"/>
      <c r="G972"/>
      <c r="H972"/>
      <c r="I972"/>
      <c r="J972"/>
      <c r="K972"/>
      <c r="L972"/>
      <c r="M972"/>
      <c r="N972" s="80"/>
    </row>
    <row r="973" spans="4:14" ht="16" x14ac:dyDescent="0.2">
      <c r="D973"/>
      <c r="E973"/>
      <c r="F973"/>
      <c r="G973"/>
      <c r="H973"/>
      <c r="I973"/>
      <c r="J973"/>
      <c r="K973"/>
      <c r="L973"/>
      <c r="M973"/>
      <c r="N973" s="80"/>
    </row>
    <row r="974" spans="4:14" ht="16" x14ac:dyDescent="0.2">
      <c r="D974"/>
      <c r="E974"/>
      <c r="F974"/>
      <c r="G974"/>
      <c r="H974"/>
      <c r="I974"/>
      <c r="J974"/>
      <c r="K974"/>
      <c r="L974"/>
      <c r="M974"/>
      <c r="N974" s="80"/>
    </row>
    <row r="975" spans="4:14" ht="16" x14ac:dyDescent="0.2">
      <c r="D975"/>
      <c r="E975"/>
      <c r="F975"/>
      <c r="G975"/>
      <c r="H975"/>
      <c r="I975"/>
      <c r="J975"/>
      <c r="K975"/>
      <c r="L975"/>
      <c r="M975"/>
      <c r="N975" s="80"/>
    </row>
    <row r="976" spans="4:14" ht="16" x14ac:dyDescent="0.2">
      <c r="D976"/>
      <c r="E976"/>
      <c r="F976"/>
      <c r="G976"/>
      <c r="H976"/>
      <c r="I976"/>
      <c r="J976"/>
      <c r="K976"/>
      <c r="L976"/>
      <c r="M976"/>
      <c r="N976" s="80"/>
    </row>
    <row r="977" spans="4:14" ht="16" x14ac:dyDescent="0.2">
      <c r="D977"/>
      <c r="E977"/>
      <c r="F977"/>
      <c r="G977"/>
      <c r="H977"/>
      <c r="I977"/>
      <c r="J977"/>
      <c r="K977"/>
      <c r="L977"/>
      <c r="M977"/>
      <c r="N977" s="80"/>
    </row>
    <row r="978" spans="4:14" ht="16" x14ac:dyDescent="0.2">
      <c r="D978"/>
      <c r="E978"/>
      <c r="F978"/>
      <c r="G978"/>
      <c r="H978"/>
      <c r="I978"/>
      <c r="J978"/>
      <c r="K978"/>
      <c r="L978"/>
      <c r="M978"/>
      <c r="N978" s="80"/>
    </row>
    <row r="979" spans="4:14" ht="16" x14ac:dyDescent="0.2">
      <c r="D979"/>
      <c r="E979"/>
      <c r="F979"/>
      <c r="G979"/>
      <c r="H979"/>
      <c r="I979"/>
      <c r="J979"/>
      <c r="K979"/>
      <c r="L979"/>
      <c r="M979"/>
      <c r="N979" s="80"/>
    </row>
    <row r="980" spans="4:14" ht="16" x14ac:dyDescent="0.2">
      <c r="D980"/>
      <c r="E980"/>
      <c r="F980"/>
      <c r="G980"/>
      <c r="H980"/>
      <c r="I980"/>
      <c r="J980"/>
      <c r="K980"/>
      <c r="L980"/>
      <c r="M980"/>
      <c r="N980" s="80"/>
    </row>
    <row r="981" spans="4:14" ht="16" x14ac:dyDescent="0.2">
      <c r="D981"/>
      <c r="E981"/>
      <c r="F981"/>
      <c r="G981"/>
      <c r="H981"/>
      <c r="I981"/>
      <c r="J981"/>
      <c r="K981"/>
      <c r="L981"/>
      <c r="M981"/>
      <c r="N981" s="80"/>
    </row>
    <row r="982" spans="4:14" ht="16" x14ac:dyDescent="0.2">
      <c r="D982"/>
      <c r="E982"/>
      <c r="F982"/>
      <c r="G982"/>
      <c r="H982"/>
      <c r="I982"/>
      <c r="J982"/>
      <c r="K982"/>
      <c r="L982"/>
      <c r="M982"/>
      <c r="N982" s="80"/>
    </row>
    <row r="983" spans="4:14" ht="16" x14ac:dyDescent="0.2">
      <c r="D983"/>
      <c r="E983"/>
      <c r="F983"/>
      <c r="G983"/>
      <c r="H983"/>
      <c r="I983"/>
      <c r="J983"/>
      <c r="K983"/>
      <c r="L983"/>
      <c r="M983"/>
      <c r="N983" s="80"/>
    </row>
    <row r="984" spans="4:14" ht="16" x14ac:dyDescent="0.2">
      <c r="D984"/>
      <c r="E984"/>
      <c r="F984"/>
      <c r="G984"/>
      <c r="H984"/>
      <c r="I984"/>
      <c r="J984"/>
      <c r="K984"/>
      <c r="L984"/>
      <c r="M984"/>
      <c r="N984" s="80"/>
    </row>
    <row r="985" spans="4:14" ht="16" x14ac:dyDescent="0.2">
      <c r="D985"/>
      <c r="E985"/>
      <c r="F985"/>
      <c r="G985"/>
      <c r="H985"/>
      <c r="I985"/>
      <c r="J985"/>
      <c r="K985"/>
      <c r="L985"/>
      <c r="M985"/>
      <c r="N985" s="80"/>
    </row>
    <row r="986" spans="4:14" ht="16" x14ac:dyDescent="0.2">
      <c r="D986"/>
      <c r="E986"/>
      <c r="F986"/>
      <c r="G986"/>
      <c r="H986"/>
      <c r="I986"/>
      <c r="J986"/>
      <c r="K986"/>
      <c r="L986"/>
      <c r="M986"/>
      <c r="N986" s="80"/>
    </row>
    <row r="987" spans="4:14" ht="16" x14ac:dyDescent="0.2">
      <c r="D987"/>
      <c r="E987"/>
      <c r="F987"/>
      <c r="G987"/>
      <c r="H987"/>
      <c r="I987"/>
      <c r="J987"/>
      <c r="K987"/>
      <c r="L987"/>
      <c r="M987"/>
      <c r="N987" s="80"/>
    </row>
    <row r="988" spans="4:14" ht="16" x14ac:dyDescent="0.2">
      <c r="D988"/>
      <c r="E988"/>
      <c r="F988"/>
      <c r="G988"/>
      <c r="H988"/>
      <c r="I988"/>
      <c r="J988"/>
      <c r="K988"/>
      <c r="L988"/>
      <c r="M988"/>
      <c r="N988" s="80"/>
    </row>
    <row r="989" spans="4:14" ht="16" x14ac:dyDescent="0.2">
      <c r="D989"/>
      <c r="E989"/>
      <c r="F989"/>
      <c r="G989"/>
      <c r="H989"/>
      <c r="I989"/>
      <c r="J989"/>
      <c r="K989"/>
      <c r="L989"/>
      <c r="M989"/>
      <c r="N989" s="80"/>
    </row>
    <row r="990" spans="4:14" ht="16" x14ac:dyDescent="0.2">
      <c r="D990"/>
      <c r="E990"/>
      <c r="F990"/>
      <c r="G990"/>
      <c r="H990"/>
      <c r="I990"/>
      <c r="J990"/>
      <c r="K990"/>
      <c r="L990"/>
      <c r="M990"/>
      <c r="N990" s="80"/>
    </row>
    <row r="991" spans="4:14" ht="16" x14ac:dyDescent="0.2">
      <c r="D991"/>
      <c r="E991"/>
      <c r="F991"/>
      <c r="G991"/>
      <c r="H991"/>
      <c r="I991"/>
      <c r="J991"/>
      <c r="K991"/>
      <c r="L991"/>
      <c r="M991"/>
      <c r="N991" s="80"/>
    </row>
    <row r="992" spans="4:14" ht="16" x14ac:dyDescent="0.2">
      <c r="D992"/>
      <c r="E992"/>
      <c r="F992"/>
      <c r="G992"/>
      <c r="H992"/>
      <c r="I992"/>
      <c r="J992"/>
      <c r="K992"/>
      <c r="L992"/>
      <c r="M992"/>
      <c r="N992" s="80"/>
    </row>
    <row r="993" spans="4:14" ht="16" x14ac:dyDescent="0.2">
      <c r="D993"/>
      <c r="E993"/>
      <c r="F993"/>
      <c r="G993"/>
      <c r="H993"/>
      <c r="I993"/>
      <c r="J993"/>
      <c r="K993"/>
      <c r="L993"/>
      <c r="M993"/>
      <c r="N993" s="80"/>
    </row>
    <row r="994" spans="4:14" ht="16" x14ac:dyDescent="0.2">
      <c r="D994"/>
      <c r="E994"/>
      <c r="F994"/>
      <c r="G994"/>
      <c r="H994"/>
      <c r="I994"/>
      <c r="J994"/>
      <c r="K994"/>
      <c r="L994"/>
      <c r="M994"/>
      <c r="N994" s="80"/>
    </row>
    <row r="995" spans="4:14" ht="16" x14ac:dyDescent="0.2">
      <c r="D995"/>
      <c r="E995"/>
      <c r="F995"/>
      <c r="G995"/>
      <c r="H995"/>
      <c r="I995"/>
      <c r="J995"/>
      <c r="K995"/>
      <c r="L995"/>
      <c r="M995"/>
      <c r="N995" s="80"/>
    </row>
    <row r="996" spans="4:14" ht="16" x14ac:dyDescent="0.2">
      <c r="D996"/>
      <c r="E996"/>
      <c r="F996"/>
      <c r="G996"/>
      <c r="H996"/>
      <c r="I996"/>
      <c r="J996"/>
      <c r="K996"/>
      <c r="L996"/>
      <c r="M996"/>
      <c r="N996" s="80"/>
    </row>
    <row r="997" spans="4:14" ht="16" x14ac:dyDescent="0.2">
      <c r="D997"/>
      <c r="E997"/>
      <c r="F997"/>
      <c r="G997"/>
      <c r="H997"/>
      <c r="I997"/>
      <c r="J997"/>
      <c r="K997"/>
      <c r="L997"/>
      <c r="M997"/>
      <c r="N997" s="80"/>
    </row>
    <row r="998" spans="4:14" ht="16" x14ac:dyDescent="0.2">
      <c r="D998"/>
      <c r="E998"/>
      <c r="F998"/>
      <c r="G998"/>
      <c r="H998"/>
      <c r="I998"/>
      <c r="J998"/>
      <c r="K998"/>
      <c r="L998"/>
      <c r="M998"/>
      <c r="N998" s="80"/>
    </row>
    <row r="999" spans="4:14" ht="16" x14ac:dyDescent="0.2">
      <c r="D999"/>
      <c r="E999"/>
      <c r="F999"/>
      <c r="G999"/>
      <c r="H999"/>
      <c r="I999"/>
      <c r="J999"/>
      <c r="K999"/>
      <c r="L999"/>
      <c r="M999"/>
      <c r="N999" s="80"/>
    </row>
    <row r="1000" spans="4:14" ht="16" x14ac:dyDescent="0.2">
      <c r="D1000"/>
      <c r="E1000"/>
      <c r="F1000"/>
      <c r="G1000"/>
      <c r="H1000"/>
      <c r="I1000"/>
      <c r="J1000"/>
      <c r="K1000"/>
      <c r="L1000"/>
      <c r="M1000"/>
      <c r="N1000" s="80"/>
    </row>
    <row r="1001" spans="4:14" ht="16" x14ac:dyDescent="0.2">
      <c r="D1001"/>
      <c r="E1001"/>
      <c r="F1001"/>
      <c r="G1001"/>
      <c r="H1001"/>
      <c r="I1001"/>
      <c r="J1001"/>
      <c r="K1001"/>
      <c r="L1001"/>
      <c r="M1001"/>
      <c r="N1001" s="80"/>
    </row>
    <row r="1002" spans="4:14" ht="16" x14ac:dyDescent="0.2">
      <c r="D1002"/>
      <c r="E1002"/>
      <c r="F1002"/>
      <c r="G1002"/>
      <c r="H1002"/>
      <c r="I1002"/>
      <c r="J1002"/>
      <c r="K1002"/>
      <c r="L1002"/>
      <c r="M1002"/>
      <c r="N1002" s="80"/>
    </row>
    <row r="1003" spans="4:14" ht="16" x14ac:dyDescent="0.2">
      <c r="D1003"/>
      <c r="E1003"/>
      <c r="F1003"/>
      <c r="G1003"/>
      <c r="H1003"/>
      <c r="I1003"/>
      <c r="J1003"/>
      <c r="K1003"/>
      <c r="L1003"/>
      <c r="M1003"/>
      <c r="N1003" s="80"/>
    </row>
    <row r="1004" spans="4:14" ht="16" x14ac:dyDescent="0.2">
      <c r="D1004"/>
      <c r="E1004"/>
      <c r="F1004"/>
      <c r="G1004"/>
      <c r="H1004"/>
      <c r="I1004"/>
      <c r="J1004"/>
      <c r="K1004"/>
      <c r="L1004"/>
      <c r="M1004"/>
      <c r="N1004" s="80"/>
    </row>
    <row r="1005" spans="4:14" ht="16" x14ac:dyDescent="0.2">
      <c r="D1005"/>
      <c r="E1005"/>
      <c r="F1005"/>
      <c r="G1005"/>
      <c r="H1005"/>
      <c r="I1005"/>
      <c r="J1005"/>
      <c r="K1005"/>
      <c r="L1005"/>
      <c r="M1005"/>
      <c r="N1005" s="80"/>
    </row>
    <row r="1006" spans="4:14" ht="16" x14ac:dyDescent="0.2">
      <c r="D1006"/>
      <c r="E1006"/>
      <c r="F1006"/>
      <c r="G1006"/>
      <c r="H1006"/>
      <c r="I1006"/>
      <c r="J1006"/>
      <c r="K1006"/>
      <c r="L1006"/>
      <c r="M1006"/>
      <c r="N1006" s="80"/>
    </row>
    <row r="1007" spans="4:14" ht="16" x14ac:dyDescent="0.2">
      <c r="D1007"/>
      <c r="E1007"/>
      <c r="F1007"/>
      <c r="G1007"/>
      <c r="H1007"/>
      <c r="I1007"/>
      <c r="J1007"/>
      <c r="K1007"/>
      <c r="L1007"/>
      <c r="M1007"/>
      <c r="N1007" s="80"/>
    </row>
    <row r="1008" spans="4:14" ht="16" x14ac:dyDescent="0.2">
      <c r="D1008"/>
      <c r="E1008"/>
      <c r="F1008"/>
      <c r="G1008"/>
      <c r="H1008"/>
      <c r="I1008"/>
      <c r="J1008"/>
      <c r="K1008"/>
      <c r="L1008"/>
      <c r="M1008"/>
      <c r="N1008" s="80"/>
    </row>
    <row r="1009" spans="4:14" ht="16" x14ac:dyDescent="0.2">
      <c r="D1009"/>
      <c r="E1009"/>
      <c r="F1009"/>
      <c r="G1009"/>
      <c r="H1009"/>
      <c r="I1009"/>
      <c r="J1009"/>
      <c r="K1009"/>
      <c r="L1009"/>
      <c r="M1009"/>
      <c r="N1009" s="80"/>
    </row>
    <row r="1010" spans="4:14" ht="16" x14ac:dyDescent="0.2">
      <c r="D1010"/>
      <c r="E1010"/>
      <c r="F1010"/>
      <c r="G1010"/>
      <c r="H1010"/>
      <c r="I1010"/>
      <c r="J1010"/>
      <c r="K1010"/>
      <c r="L1010"/>
      <c r="M1010"/>
      <c r="N1010" s="80"/>
    </row>
    <row r="1011" spans="4:14" ht="16" x14ac:dyDescent="0.2">
      <c r="D1011"/>
      <c r="E1011"/>
      <c r="F1011"/>
      <c r="G1011"/>
      <c r="H1011"/>
      <c r="I1011"/>
      <c r="J1011"/>
      <c r="K1011"/>
      <c r="L1011"/>
      <c r="M1011"/>
      <c r="N1011" s="80"/>
    </row>
    <row r="1012" spans="4:14" ht="16" x14ac:dyDescent="0.2">
      <c r="D1012"/>
      <c r="E1012"/>
      <c r="F1012"/>
      <c r="G1012"/>
      <c r="H1012"/>
      <c r="I1012"/>
      <c r="J1012"/>
      <c r="K1012"/>
      <c r="L1012"/>
      <c r="M1012"/>
      <c r="N1012" s="80"/>
    </row>
    <row r="1013" spans="4:14" ht="16" x14ac:dyDescent="0.2">
      <c r="D1013"/>
      <c r="E1013"/>
      <c r="F1013"/>
      <c r="G1013"/>
      <c r="H1013"/>
      <c r="I1013"/>
      <c r="J1013"/>
      <c r="K1013"/>
      <c r="L1013"/>
      <c r="M1013"/>
      <c r="N1013" s="80"/>
    </row>
    <row r="1014" spans="4:14" ht="16" x14ac:dyDescent="0.2">
      <c r="D1014"/>
      <c r="E1014"/>
      <c r="F1014"/>
      <c r="G1014"/>
      <c r="H1014"/>
      <c r="I1014"/>
      <c r="J1014"/>
      <c r="K1014"/>
      <c r="L1014"/>
      <c r="M1014"/>
      <c r="N1014" s="80"/>
    </row>
    <row r="1015" spans="4:14" ht="16" x14ac:dyDescent="0.2">
      <c r="D1015"/>
      <c r="E1015"/>
      <c r="F1015"/>
      <c r="G1015"/>
      <c r="H1015"/>
      <c r="I1015"/>
      <c r="J1015"/>
      <c r="K1015"/>
      <c r="L1015"/>
      <c r="M1015"/>
      <c r="N1015" s="80"/>
    </row>
    <row r="1016" spans="4:14" ht="16" x14ac:dyDescent="0.2">
      <c r="D1016"/>
      <c r="E1016"/>
      <c r="F1016"/>
      <c r="G1016"/>
      <c r="H1016"/>
      <c r="I1016"/>
      <c r="J1016"/>
      <c r="K1016"/>
      <c r="L1016"/>
      <c r="M1016"/>
      <c r="N1016" s="80"/>
    </row>
    <row r="1017" spans="4:14" ht="16" x14ac:dyDescent="0.2">
      <c r="D1017"/>
      <c r="E1017"/>
      <c r="F1017"/>
      <c r="G1017"/>
      <c r="H1017"/>
      <c r="I1017"/>
      <c r="J1017"/>
      <c r="K1017"/>
      <c r="L1017"/>
      <c r="M1017"/>
      <c r="N1017" s="80"/>
    </row>
    <row r="1018" spans="4:14" ht="16" x14ac:dyDescent="0.2">
      <c r="D1018"/>
      <c r="E1018"/>
      <c r="F1018"/>
      <c r="G1018"/>
      <c r="H1018"/>
      <c r="I1018"/>
      <c r="J1018"/>
      <c r="K1018"/>
      <c r="L1018"/>
      <c r="M1018"/>
      <c r="N1018" s="80"/>
    </row>
    <row r="1019" spans="4:14" ht="16" x14ac:dyDescent="0.2">
      <c r="D1019"/>
      <c r="E1019"/>
      <c r="F1019"/>
      <c r="G1019"/>
      <c r="H1019"/>
      <c r="I1019"/>
      <c r="J1019"/>
      <c r="K1019"/>
      <c r="L1019"/>
      <c r="M1019"/>
      <c r="N1019" s="80"/>
    </row>
    <row r="1020" spans="4:14" ht="16" x14ac:dyDescent="0.2">
      <c r="D1020"/>
      <c r="E1020"/>
      <c r="F1020"/>
      <c r="G1020"/>
      <c r="H1020"/>
      <c r="I1020"/>
      <c r="J1020"/>
      <c r="K1020"/>
      <c r="L1020"/>
      <c r="M1020"/>
      <c r="N1020" s="80"/>
    </row>
    <row r="1021" spans="4:14" ht="16" x14ac:dyDescent="0.2">
      <c r="D1021"/>
      <c r="E1021"/>
      <c r="F1021"/>
      <c r="G1021"/>
      <c r="H1021"/>
      <c r="I1021"/>
      <c r="J1021"/>
      <c r="K1021"/>
      <c r="L1021"/>
      <c r="M1021"/>
      <c r="N1021" s="80"/>
    </row>
    <row r="1022" spans="4:14" ht="16" x14ac:dyDescent="0.2">
      <c r="D1022"/>
      <c r="E1022"/>
      <c r="F1022"/>
      <c r="G1022"/>
      <c r="H1022"/>
      <c r="I1022"/>
      <c r="J1022"/>
      <c r="K1022"/>
      <c r="L1022"/>
      <c r="M1022"/>
      <c r="N1022" s="80"/>
    </row>
    <row r="1023" spans="4:14" ht="16" x14ac:dyDescent="0.2">
      <c r="D1023"/>
      <c r="E1023"/>
      <c r="F1023"/>
      <c r="G1023"/>
      <c r="H1023"/>
      <c r="I1023"/>
      <c r="J1023"/>
      <c r="K1023"/>
      <c r="L1023"/>
      <c r="M1023"/>
      <c r="N1023" s="80"/>
    </row>
    <row r="1024" spans="4:14" ht="16" x14ac:dyDescent="0.2">
      <c r="D1024"/>
      <c r="E1024"/>
      <c r="F1024"/>
      <c r="G1024"/>
      <c r="H1024"/>
      <c r="I1024"/>
      <c r="J1024"/>
      <c r="K1024"/>
      <c r="L1024"/>
      <c r="M1024"/>
      <c r="N1024" s="80"/>
    </row>
    <row r="1025" spans="4:14" ht="16" x14ac:dyDescent="0.2">
      <c r="D1025"/>
      <c r="E1025"/>
      <c r="F1025"/>
      <c r="G1025"/>
      <c r="H1025"/>
      <c r="I1025"/>
      <c r="J1025"/>
      <c r="K1025"/>
      <c r="L1025"/>
      <c r="M1025"/>
      <c r="N1025" s="80"/>
    </row>
    <row r="1026" spans="4:14" ht="16" x14ac:dyDescent="0.2">
      <c r="D1026"/>
      <c r="E1026"/>
      <c r="F1026"/>
      <c r="G1026"/>
      <c r="H1026"/>
      <c r="I1026"/>
      <c r="J1026"/>
      <c r="K1026"/>
      <c r="L1026"/>
      <c r="M1026"/>
      <c r="N1026" s="80"/>
    </row>
    <row r="1027" spans="4:14" ht="16" x14ac:dyDescent="0.2">
      <c r="D1027"/>
      <c r="E1027"/>
      <c r="F1027"/>
      <c r="G1027"/>
      <c r="H1027"/>
      <c r="I1027"/>
      <c r="J1027"/>
      <c r="K1027"/>
      <c r="L1027"/>
      <c r="M1027"/>
      <c r="N1027" s="80"/>
    </row>
    <row r="1028" spans="4:14" ht="16" x14ac:dyDescent="0.2">
      <c r="D1028"/>
      <c r="E1028"/>
      <c r="F1028"/>
      <c r="G1028"/>
      <c r="H1028"/>
      <c r="I1028"/>
      <c r="J1028"/>
      <c r="K1028"/>
      <c r="L1028"/>
      <c r="M1028"/>
      <c r="N1028" s="80"/>
    </row>
    <row r="1029" spans="4:14" ht="16" x14ac:dyDescent="0.2">
      <c r="D1029"/>
      <c r="E1029"/>
      <c r="F1029"/>
      <c r="G1029"/>
      <c r="H1029"/>
      <c r="I1029"/>
      <c r="J1029"/>
      <c r="K1029"/>
      <c r="L1029"/>
      <c r="M1029"/>
      <c r="N1029" s="80"/>
    </row>
    <row r="1030" spans="4:14" ht="16" x14ac:dyDescent="0.2">
      <c r="D1030"/>
      <c r="E1030"/>
      <c r="F1030"/>
      <c r="G1030"/>
      <c r="H1030"/>
      <c r="I1030"/>
      <c r="J1030"/>
      <c r="K1030"/>
      <c r="L1030"/>
      <c r="M1030"/>
      <c r="N1030" s="80"/>
    </row>
    <row r="1031" spans="4:14" ht="16" x14ac:dyDescent="0.2">
      <c r="D1031"/>
      <c r="E1031"/>
      <c r="F1031"/>
      <c r="G1031"/>
      <c r="H1031"/>
      <c r="I1031"/>
      <c r="J1031"/>
      <c r="K1031"/>
      <c r="L1031"/>
      <c r="M1031"/>
      <c r="N1031" s="80"/>
    </row>
    <row r="1032" spans="4:14" ht="16" x14ac:dyDescent="0.2">
      <c r="D1032"/>
      <c r="E1032"/>
      <c r="F1032"/>
      <c r="G1032"/>
      <c r="H1032"/>
      <c r="I1032"/>
      <c r="J1032"/>
      <c r="K1032"/>
      <c r="L1032"/>
      <c r="M1032"/>
      <c r="N1032" s="80"/>
    </row>
    <row r="1033" spans="4:14" ht="16" x14ac:dyDescent="0.2">
      <c r="D1033"/>
      <c r="E1033"/>
      <c r="F1033"/>
      <c r="G1033"/>
      <c r="H1033"/>
      <c r="I1033"/>
      <c r="J1033"/>
      <c r="K1033"/>
      <c r="L1033"/>
      <c r="M1033"/>
      <c r="N1033" s="80"/>
    </row>
    <row r="1034" spans="4:14" ht="16" x14ac:dyDescent="0.2">
      <c r="D1034"/>
      <c r="E1034"/>
      <c r="F1034"/>
      <c r="G1034"/>
      <c r="H1034"/>
      <c r="I1034"/>
      <c r="J1034"/>
      <c r="K1034"/>
      <c r="L1034"/>
      <c r="M1034"/>
      <c r="N1034" s="80"/>
    </row>
    <row r="1035" spans="4:14" ht="16" x14ac:dyDescent="0.2">
      <c r="D1035"/>
      <c r="E1035"/>
      <c r="F1035"/>
      <c r="G1035"/>
      <c r="H1035"/>
      <c r="I1035"/>
      <c r="J1035"/>
      <c r="K1035"/>
      <c r="L1035"/>
      <c r="M1035"/>
      <c r="N1035" s="80"/>
    </row>
    <row r="1036" spans="4:14" ht="16" x14ac:dyDescent="0.2">
      <c r="D1036"/>
      <c r="E1036"/>
      <c r="F1036"/>
      <c r="G1036"/>
      <c r="H1036"/>
      <c r="I1036"/>
      <c r="J1036"/>
      <c r="K1036"/>
      <c r="L1036"/>
      <c r="M1036"/>
      <c r="N1036" s="80"/>
    </row>
    <row r="1037" spans="4:14" ht="16" x14ac:dyDescent="0.2">
      <c r="D1037"/>
      <c r="E1037"/>
      <c r="F1037"/>
      <c r="G1037"/>
      <c r="H1037"/>
      <c r="I1037"/>
      <c r="J1037"/>
      <c r="K1037"/>
      <c r="L1037"/>
      <c r="M1037"/>
      <c r="N1037" s="80"/>
    </row>
    <row r="1038" spans="4:14" ht="16" x14ac:dyDescent="0.2">
      <c r="D1038"/>
      <c r="E1038"/>
      <c r="F1038"/>
      <c r="G1038"/>
      <c r="H1038"/>
      <c r="I1038"/>
      <c r="J1038"/>
      <c r="K1038"/>
      <c r="L1038"/>
      <c r="M1038"/>
      <c r="N1038" s="80"/>
    </row>
    <row r="1039" spans="4:14" ht="16" x14ac:dyDescent="0.2">
      <c r="D1039"/>
      <c r="E1039"/>
      <c r="F1039"/>
      <c r="G1039"/>
      <c r="H1039"/>
      <c r="I1039"/>
      <c r="J1039"/>
      <c r="K1039"/>
      <c r="L1039"/>
      <c r="M1039"/>
      <c r="N1039" s="80"/>
    </row>
    <row r="1040" spans="4:14" ht="16" x14ac:dyDescent="0.2">
      <c r="D1040"/>
      <c r="E1040"/>
      <c r="F1040"/>
      <c r="G1040"/>
      <c r="H1040"/>
      <c r="I1040"/>
      <c r="J1040"/>
      <c r="K1040"/>
      <c r="L1040"/>
      <c r="M1040"/>
      <c r="N1040" s="80"/>
    </row>
    <row r="1041" spans="4:14" ht="16" x14ac:dyDescent="0.2">
      <c r="D1041"/>
      <c r="E1041"/>
      <c r="F1041"/>
      <c r="G1041"/>
      <c r="H1041"/>
      <c r="I1041"/>
      <c r="J1041"/>
      <c r="K1041"/>
      <c r="L1041"/>
      <c r="M1041"/>
      <c r="N1041" s="80"/>
    </row>
    <row r="1042" spans="4:14" ht="16" x14ac:dyDescent="0.2">
      <c r="D1042"/>
      <c r="E1042"/>
      <c r="F1042"/>
      <c r="G1042"/>
      <c r="H1042"/>
      <c r="I1042"/>
      <c r="J1042"/>
      <c r="K1042"/>
      <c r="L1042"/>
      <c r="M1042"/>
      <c r="N1042" s="80"/>
    </row>
    <row r="1043" spans="4:14" ht="16" x14ac:dyDescent="0.2">
      <c r="D1043"/>
      <c r="E1043"/>
      <c r="F1043"/>
      <c r="G1043"/>
      <c r="H1043"/>
      <c r="I1043"/>
      <c r="J1043"/>
      <c r="K1043"/>
      <c r="L1043"/>
      <c r="M1043"/>
      <c r="N1043" s="80"/>
    </row>
    <row r="1044" spans="4:14" ht="16" x14ac:dyDescent="0.2">
      <c r="D1044"/>
      <c r="E1044"/>
      <c r="F1044"/>
      <c r="G1044"/>
      <c r="H1044"/>
      <c r="I1044"/>
      <c r="J1044"/>
      <c r="K1044"/>
      <c r="L1044"/>
      <c r="M1044"/>
      <c r="N1044" s="80"/>
    </row>
    <row r="1045" spans="4:14" ht="16" x14ac:dyDescent="0.2">
      <c r="D1045"/>
      <c r="E1045"/>
      <c r="F1045"/>
      <c r="G1045"/>
      <c r="H1045"/>
      <c r="I1045"/>
      <c r="J1045"/>
      <c r="K1045"/>
      <c r="L1045"/>
      <c r="M1045"/>
      <c r="N1045" s="80"/>
    </row>
    <row r="1046" spans="4:14" ht="16" x14ac:dyDescent="0.2">
      <c r="D1046"/>
      <c r="E1046"/>
      <c r="F1046"/>
      <c r="G1046"/>
      <c r="H1046"/>
      <c r="I1046"/>
      <c r="J1046"/>
      <c r="K1046"/>
      <c r="L1046"/>
      <c r="M1046"/>
      <c r="N1046" s="80"/>
    </row>
    <row r="1047" spans="4:14" ht="16" x14ac:dyDescent="0.2">
      <c r="D1047"/>
      <c r="E1047"/>
      <c r="F1047"/>
      <c r="G1047"/>
      <c r="H1047"/>
      <c r="I1047"/>
      <c r="J1047"/>
      <c r="K1047"/>
      <c r="L1047"/>
      <c r="M1047"/>
      <c r="N1047" s="80"/>
    </row>
    <row r="1048" spans="4:14" ht="16" x14ac:dyDescent="0.2">
      <c r="D1048"/>
      <c r="E1048"/>
      <c r="F1048"/>
      <c r="G1048"/>
      <c r="H1048"/>
      <c r="I1048"/>
      <c r="J1048"/>
      <c r="K1048"/>
      <c r="L1048"/>
      <c r="M1048"/>
      <c r="N1048" s="80"/>
    </row>
    <row r="1049" spans="4:14" ht="16" x14ac:dyDescent="0.2">
      <c r="D1049"/>
      <c r="E1049"/>
      <c r="F1049"/>
      <c r="G1049"/>
      <c r="H1049"/>
      <c r="I1049"/>
      <c r="J1049"/>
      <c r="K1049"/>
      <c r="L1049"/>
      <c r="M1049"/>
      <c r="N1049" s="80"/>
    </row>
    <row r="1050" spans="4:14" ht="16" x14ac:dyDescent="0.2">
      <c r="D1050"/>
      <c r="E1050"/>
      <c r="F1050"/>
      <c r="G1050"/>
      <c r="H1050"/>
      <c r="I1050"/>
      <c r="J1050"/>
      <c r="K1050"/>
      <c r="L1050"/>
      <c r="M1050"/>
      <c r="N1050" s="80"/>
    </row>
    <row r="1051" spans="4:14" ht="16" x14ac:dyDescent="0.2">
      <c r="D1051"/>
      <c r="E1051"/>
      <c r="F1051"/>
      <c r="G1051"/>
      <c r="H1051"/>
      <c r="I1051"/>
      <c r="J1051"/>
      <c r="K1051"/>
      <c r="L1051"/>
      <c r="M1051"/>
      <c r="N1051" s="80"/>
    </row>
    <row r="1052" spans="4:14" ht="16" x14ac:dyDescent="0.2">
      <c r="D1052"/>
      <c r="E1052"/>
      <c r="F1052"/>
      <c r="G1052"/>
      <c r="H1052"/>
      <c r="I1052"/>
      <c r="J1052"/>
      <c r="K1052"/>
      <c r="L1052"/>
      <c r="M1052"/>
      <c r="N1052" s="80"/>
    </row>
    <row r="1053" spans="4:14" ht="16" x14ac:dyDescent="0.2">
      <c r="D1053"/>
      <c r="E1053"/>
      <c r="F1053"/>
      <c r="G1053"/>
      <c r="H1053"/>
      <c r="I1053"/>
      <c r="J1053"/>
      <c r="K1053"/>
      <c r="L1053"/>
      <c r="M1053"/>
      <c r="N1053" s="80"/>
    </row>
    <row r="1054" spans="4:14" ht="16" x14ac:dyDescent="0.2">
      <c r="D1054"/>
      <c r="E1054"/>
      <c r="F1054"/>
      <c r="G1054"/>
      <c r="H1054"/>
      <c r="I1054"/>
      <c r="J1054"/>
      <c r="K1054"/>
      <c r="L1054"/>
      <c r="M1054"/>
      <c r="N1054" s="80"/>
    </row>
    <row r="1055" spans="4:14" ht="16" x14ac:dyDescent="0.2">
      <c r="D1055"/>
      <c r="E1055"/>
      <c r="F1055"/>
      <c r="G1055"/>
      <c r="H1055"/>
      <c r="I1055"/>
      <c r="J1055"/>
      <c r="K1055"/>
      <c r="L1055"/>
      <c r="M1055"/>
      <c r="N1055" s="80"/>
    </row>
    <row r="1056" spans="4:14" ht="16" x14ac:dyDescent="0.2">
      <c r="D1056"/>
      <c r="E1056"/>
      <c r="F1056"/>
      <c r="G1056"/>
      <c r="H1056"/>
      <c r="I1056"/>
      <c r="J1056"/>
      <c r="K1056"/>
      <c r="L1056"/>
      <c r="M1056"/>
      <c r="N1056" s="80"/>
    </row>
    <row r="1057" spans="4:14" ht="16" x14ac:dyDescent="0.2">
      <c r="D1057"/>
      <c r="E1057"/>
      <c r="F1057"/>
      <c r="G1057"/>
      <c r="H1057"/>
      <c r="I1057"/>
      <c r="J1057"/>
      <c r="K1057"/>
      <c r="L1057"/>
      <c r="M1057"/>
      <c r="N1057" s="80"/>
    </row>
    <row r="1058" spans="4:14" ht="16" x14ac:dyDescent="0.2">
      <c r="D1058"/>
      <c r="E1058"/>
      <c r="F1058"/>
      <c r="G1058"/>
      <c r="H1058"/>
      <c r="I1058"/>
      <c r="J1058"/>
      <c r="K1058"/>
      <c r="L1058"/>
      <c r="M1058"/>
      <c r="N1058" s="80"/>
    </row>
    <row r="1059" spans="4:14" ht="16" x14ac:dyDescent="0.2">
      <c r="D1059"/>
      <c r="E1059"/>
      <c r="F1059"/>
      <c r="G1059"/>
      <c r="H1059"/>
      <c r="I1059"/>
      <c r="J1059"/>
      <c r="K1059"/>
      <c r="L1059"/>
      <c r="M1059"/>
      <c r="N1059" s="80"/>
    </row>
    <row r="1060" spans="4:14" ht="16" x14ac:dyDescent="0.2">
      <c r="D1060"/>
      <c r="E1060"/>
      <c r="F1060"/>
      <c r="G1060"/>
      <c r="H1060"/>
      <c r="I1060"/>
      <c r="J1060"/>
      <c r="K1060"/>
      <c r="L1060"/>
      <c r="M1060"/>
      <c r="N1060" s="80"/>
    </row>
    <row r="1061" spans="4:14" ht="16" x14ac:dyDescent="0.2">
      <c r="D1061"/>
      <c r="E1061"/>
      <c r="F1061"/>
      <c r="G1061"/>
      <c r="H1061"/>
      <c r="I1061"/>
      <c r="J1061"/>
      <c r="K1061"/>
      <c r="L1061"/>
      <c r="M1061"/>
      <c r="N1061" s="80"/>
    </row>
    <row r="1062" spans="4:14" ht="16" x14ac:dyDescent="0.2">
      <c r="D1062"/>
      <c r="E1062"/>
      <c r="F1062"/>
      <c r="G1062"/>
      <c r="H1062"/>
      <c r="I1062"/>
      <c r="J1062"/>
      <c r="K1062"/>
      <c r="L1062"/>
      <c r="M1062"/>
      <c r="N1062" s="80"/>
    </row>
    <row r="1063" spans="4:14" ht="16" x14ac:dyDescent="0.2">
      <c r="D1063"/>
      <c r="E1063"/>
      <c r="F1063"/>
      <c r="G1063"/>
      <c r="H1063"/>
      <c r="I1063"/>
      <c r="J1063"/>
      <c r="K1063"/>
      <c r="L1063"/>
      <c r="M1063"/>
      <c r="N1063" s="80"/>
    </row>
    <row r="1064" spans="4:14" ht="16" x14ac:dyDescent="0.2">
      <c r="D1064"/>
      <c r="E1064"/>
      <c r="F1064"/>
      <c r="G1064"/>
      <c r="H1064"/>
      <c r="I1064"/>
      <c r="J1064"/>
      <c r="K1064"/>
      <c r="L1064"/>
      <c r="M1064"/>
      <c r="N1064" s="80"/>
    </row>
    <row r="1065" spans="4:14" ht="16" x14ac:dyDescent="0.2">
      <c r="D1065"/>
      <c r="E1065"/>
      <c r="F1065"/>
      <c r="G1065"/>
      <c r="H1065"/>
      <c r="I1065"/>
      <c r="J1065"/>
      <c r="K1065"/>
      <c r="L1065"/>
      <c r="M1065"/>
      <c r="N1065" s="80"/>
    </row>
    <row r="1066" spans="4:14" ht="16" x14ac:dyDescent="0.2">
      <c r="D1066"/>
      <c r="E1066"/>
      <c r="F1066"/>
      <c r="G1066"/>
      <c r="H1066"/>
      <c r="I1066"/>
      <c r="J1066"/>
      <c r="K1066"/>
      <c r="L1066"/>
      <c r="M1066"/>
      <c r="N1066" s="80"/>
    </row>
    <row r="1067" spans="4:14" ht="16" x14ac:dyDescent="0.2">
      <c r="D1067"/>
      <c r="E1067"/>
      <c r="F1067"/>
      <c r="G1067"/>
      <c r="H1067"/>
      <c r="I1067"/>
      <c r="J1067"/>
      <c r="K1067"/>
      <c r="L1067"/>
      <c r="M1067"/>
      <c r="N1067" s="80"/>
    </row>
    <row r="1068" spans="4:14" ht="16" x14ac:dyDescent="0.2">
      <c r="D1068"/>
      <c r="E1068"/>
      <c r="F1068"/>
      <c r="G1068"/>
      <c r="H1068"/>
      <c r="I1068"/>
      <c r="J1068"/>
      <c r="K1068"/>
      <c r="L1068"/>
      <c r="M1068"/>
      <c r="N1068" s="80"/>
    </row>
    <row r="1069" spans="4:14" ht="16" x14ac:dyDescent="0.2">
      <c r="D1069"/>
      <c r="E1069"/>
      <c r="F1069"/>
      <c r="G1069"/>
      <c r="H1069"/>
      <c r="I1069"/>
      <c r="J1069"/>
      <c r="K1069"/>
      <c r="L1069"/>
      <c r="M1069"/>
      <c r="N1069" s="80"/>
    </row>
    <row r="1070" spans="4:14" ht="16" x14ac:dyDescent="0.2">
      <c r="D1070"/>
      <c r="E1070"/>
      <c r="F1070"/>
      <c r="G1070"/>
      <c r="H1070"/>
      <c r="I1070"/>
      <c r="J1070"/>
      <c r="K1070"/>
      <c r="L1070"/>
      <c r="M1070"/>
      <c r="N1070" s="80"/>
    </row>
    <row r="1071" spans="4:14" ht="16" x14ac:dyDescent="0.2">
      <c r="D1071"/>
      <c r="E1071"/>
      <c r="F1071"/>
      <c r="G1071"/>
      <c r="H1071"/>
      <c r="I1071"/>
      <c r="J1071"/>
      <c r="K1071"/>
      <c r="L1071"/>
      <c r="M1071"/>
      <c r="N1071" s="80"/>
    </row>
    <row r="1072" spans="4:14" ht="16" x14ac:dyDescent="0.2">
      <c r="D1072"/>
      <c r="E1072"/>
      <c r="F1072"/>
      <c r="G1072"/>
      <c r="H1072"/>
      <c r="I1072"/>
      <c r="J1072"/>
      <c r="K1072"/>
      <c r="L1072"/>
      <c r="M1072"/>
      <c r="N1072" s="80"/>
    </row>
    <row r="1073" spans="4:14" ht="16" x14ac:dyDescent="0.2">
      <c r="D1073"/>
      <c r="E1073"/>
      <c r="F1073"/>
      <c r="G1073"/>
      <c r="H1073"/>
      <c r="I1073"/>
      <c r="J1073"/>
      <c r="K1073"/>
      <c r="L1073"/>
      <c r="M1073"/>
      <c r="N1073" s="80"/>
    </row>
    <row r="1074" spans="4:14" ht="16" x14ac:dyDescent="0.2">
      <c r="D1074"/>
      <c r="E1074"/>
      <c r="F1074"/>
      <c r="G1074"/>
      <c r="H1074"/>
      <c r="I1074"/>
      <c r="J1074"/>
      <c r="K1074"/>
      <c r="L1074"/>
      <c r="M1074"/>
      <c r="N1074" s="80"/>
    </row>
    <row r="1075" spans="4:14" ht="16" x14ac:dyDescent="0.2">
      <c r="D1075"/>
      <c r="E1075"/>
      <c r="F1075"/>
      <c r="G1075"/>
      <c r="H1075"/>
      <c r="I1075"/>
      <c r="J1075"/>
      <c r="K1075"/>
      <c r="L1075"/>
      <c r="M1075"/>
      <c r="N1075" s="80"/>
    </row>
    <row r="1076" spans="4:14" ht="16" x14ac:dyDescent="0.2">
      <c r="D1076"/>
      <c r="E1076"/>
      <c r="F1076"/>
      <c r="G1076"/>
      <c r="H1076"/>
      <c r="I1076"/>
      <c r="J1076"/>
      <c r="K1076"/>
      <c r="L1076"/>
      <c r="M1076"/>
      <c r="N1076" s="80"/>
    </row>
    <row r="1077" spans="4:14" ht="16" x14ac:dyDescent="0.2">
      <c r="D1077"/>
      <c r="E1077"/>
      <c r="F1077"/>
      <c r="G1077"/>
      <c r="H1077"/>
      <c r="I1077"/>
      <c r="J1077"/>
      <c r="K1077"/>
      <c r="L1077"/>
      <c r="M1077"/>
      <c r="N1077" s="80"/>
    </row>
    <row r="1078" spans="4:14" ht="16" x14ac:dyDescent="0.2">
      <c r="D1078"/>
      <c r="E1078"/>
      <c r="F1078"/>
      <c r="G1078"/>
      <c r="H1078"/>
      <c r="I1078"/>
      <c r="J1078"/>
      <c r="K1078"/>
      <c r="L1078"/>
      <c r="M1078"/>
      <c r="N1078" s="80"/>
    </row>
    <row r="1079" spans="4:14" ht="16" x14ac:dyDescent="0.2">
      <c r="D1079"/>
      <c r="E1079"/>
      <c r="F1079"/>
      <c r="G1079"/>
      <c r="H1079"/>
      <c r="I1079"/>
      <c r="J1079"/>
      <c r="K1079"/>
      <c r="L1079"/>
      <c r="M1079"/>
      <c r="N1079" s="80"/>
    </row>
    <row r="1080" spans="4:14" ht="16" x14ac:dyDescent="0.2">
      <c r="D1080"/>
      <c r="E1080"/>
      <c r="F1080"/>
      <c r="G1080"/>
      <c r="H1080"/>
      <c r="I1080"/>
      <c r="J1080"/>
      <c r="K1080"/>
      <c r="L1080"/>
      <c r="M1080"/>
      <c r="N1080" s="80"/>
    </row>
    <row r="1081" spans="4:14" ht="16" x14ac:dyDescent="0.2">
      <c r="D1081"/>
      <c r="E1081"/>
      <c r="F1081"/>
      <c r="G1081"/>
      <c r="H1081"/>
      <c r="I1081"/>
      <c r="J1081"/>
      <c r="K1081"/>
      <c r="L1081"/>
      <c r="M1081"/>
      <c r="N1081" s="80"/>
    </row>
    <row r="1082" spans="4:14" ht="16" x14ac:dyDescent="0.2">
      <c r="D1082"/>
      <c r="E1082"/>
      <c r="F1082"/>
      <c r="G1082"/>
      <c r="H1082"/>
      <c r="I1082"/>
      <c r="J1082"/>
      <c r="K1082"/>
      <c r="L1082"/>
      <c r="M1082"/>
      <c r="N1082" s="80"/>
    </row>
    <row r="1083" spans="4:14" ht="16" x14ac:dyDescent="0.2">
      <c r="D1083"/>
      <c r="E1083"/>
      <c r="F1083"/>
      <c r="G1083"/>
      <c r="H1083"/>
      <c r="I1083"/>
      <c r="J1083"/>
      <c r="K1083"/>
      <c r="L1083"/>
      <c r="M1083"/>
      <c r="N1083" s="80"/>
    </row>
    <row r="1084" spans="4:14" ht="16" x14ac:dyDescent="0.2">
      <c r="D1084"/>
      <c r="E1084"/>
      <c r="F1084"/>
      <c r="G1084"/>
      <c r="H1084"/>
      <c r="I1084"/>
      <c r="J1084"/>
      <c r="K1084"/>
      <c r="L1084"/>
      <c r="M1084"/>
      <c r="N1084" s="80"/>
    </row>
    <row r="1085" spans="4:14" ht="16" x14ac:dyDescent="0.2">
      <c r="D1085"/>
      <c r="E1085"/>
      <c r="F1085"/>
      <c r="G1085"/>
      <c r="H1085"/>
      <c r="I1085"/>
      <c r="J1085"/>
      <c r="K1085"/>
      <c r="L1085"/>
      <c r="M1085"/>
      <c r="N1085" s="80"/>
    </row>
    <row r="1086" spans="4:14" ht="16" x14ac:dyDescent="0.2">
      <c r="D1086"/>
      <c r="E1086"/>
      <c r="F1086"/>
      <c r="G1086"/>
      <c r="H1086"/>
      <c r="I1086"/>
      <c r="J1086"/>
      <c r="K1086"/>
      <c r="L1086"/>
      <c r="M1086"/>
      <c r="N1086" s="80"/>
    </row>
    <row r="1087" spans="4:14" ht="16" x14ac:dyDescent="0.2">
      <c r="D1087"/>
      <c r="E1087"/>
      <c r="F1087"/>
      <c r="G1087"/>
      <c r="H1087"/>
      <c r="I1087"/>
      <c r="J1087"/>
      <c r="K1087"/>
      <c r="L1087"/>
      <c r="M1087"/>
      <c r="N1087" s="80"/>
    </row>
    <row r="1088" spans="4:14" ht="16" x14ac:dyDescent="0.2">
      <c r="D1088"/>
      <c r="E1088"/>
      <c r="F1088"/>
      <c r="G1088"/>
      <c r="H1088"/>
      <c r="I1088"/>
      <c r="J1088"/>
      <c r="K1088"/>
      <c r="L1088"/>
      <c r="M1088"/>
      <c r="N1088" s="80"/>
    </row>
    <row r="1089" spans="4:14" ht="16" x14ac:dyDescent="0.2">
      <c r="D1089"/>
      <c r="E1089"/>
      <c r="F1089"/>
      <c r="G1089"/>
      <c r="H1089"/>
      <c r="I1089"/>
      <c r="J1089"/>
      <c r="K1089"/>
      <c r="L1089"/>
      <c r="M1089"/>
      <c r="N1089" s="80"/>
    </row>
    <row r="1090" spans="4:14" ht="16" x14ac:dyDescent="0.2">
      <c r="D1090"/>
      <c r="E1090"/>
      <c r="F1090"/>
      <c r="G1090"/>
      <c r="H1090"/>
      <c r="I1090"/>
      <c r="J1090"/>
      <c r="K1090"/>
      <c r="L1090"/>
      <c r="M1090"/>
      <c r="N1090" s="80"/>
    </row>
    <row r="1091" spans="4:14" ht="16" x14ac:dyDescent="0.2">
      <c r="D1091"/>
      <c r="E1091"/>
      <c r="F1091"/>
      <c r="G1091"/>
      <c r="H1091"/>
      <c r="I1091"/>
      <c r="J1091"/>
      <c r="K1091"/>
      <c r="L1091"/>
      <c r="M1091"/>
      <c r="N1091" s="80"/>
    </row>
    <row r="1092" spans="4:14" ht="16" x14ac:dyDescent="0.2">
      <c r="D1092"/>
      <c r="E1092"/>
      <c r="F1092"/>
      <c r="G1092"/>
      <c r="H1092"/>
      <c r="I1092"/>
      <c r="J1092"/>
      <c r="K1092"/>
      <c r="L1092"/>
      <c r="M1092"/>
      <c r="N1092" s="80"/>
    </row>
    <row r="1093" spans="4:14" ht="16" x14ac:dyDescent="0.2">
      <c r="D1093"/>
      <c r="E1093"/>
      <c r="F1093"/>
      <c r="G1093"/>
      <c r="H1093"/>
      <c r="I1093"/>
      <c r="J1093"/>
      <c r="K1093"/>
      <c r="L1093"/>
      <c r="M1093"/>
      <c r="N1093" s="80"/>
    </row>
    <row r="1094" spans="4:14" ht="16" x14ac:dyDescent="0.2">
      <c r="D1094"/>
      <c r="E1094"/>
      <c r="F1094"/>
      <c r="G1094"/>
      <c r="H1094"/>
      <c r="I1094"/>
      <c r="J1094"/>
      <c r="K1094"/>
      <c r="L1094"/>
      <c r="M1094"/>
      <c r="N1094" s="80"/>
    </row>
    <row r="1095" spans="4:14" ht="16" x14ac:dyDescent="0.2">
      <c r="D1095"/>
      <c r="E1095"/>
      <c r="F1095"/>
      <c r="G1095"/>
      <c r="H1095"/>
      <c r="I1095"/>
      <c r="J1095"/>
      <c r="K1095"/>
      <c r="L1095"/>
      <c r="M1095"/>
      <c r="N1095" s="80"/>
    </row>
    <row r="1096" spans="4:14" ht="16" x14ac:dyDescent="0.2">
      <c r="D1096"/>
      <c r="E1096"/>
      <c r="F1096"/>
      <c r="G1096"/>
      <c r="H1096"/>
      <c r="I1096"/>
      <c r="J1096"/>
      <c r="K1096"/>
      <c r="L1096"/>
      <c r="M1096"/>
      <c r="N1096" s="80"/>
    </row>
    <row r="1097" spans="4:14" ht="16" x14ac:dyDescent="0.2">
      <c r="D1097"/>
      <c r="E1097"/>
      <c r="F1097"/>
      <c r="G1097"/>
      <c r="H1097"/>
      <c r="I1097"/>
      <c r="J1097"/>
      <c r="K1097"/>
      <c r="L1097"/>
      <c r="M1097"/>
      <c r="N1097" s="80"/>
    </row>
    <row r="1098" spans="4:14" ht="16" x14ac:dyDescent="0.2">
      <c r="D1098"/>
      <c r="E1098"/>
      <c r="F1098"/>
      <c r="G1098"/>
      <c r="H1098"/>
      <c r="I1098"/>
      <c r="J1098"/>
      <c r="K1098"/>
      <c r="L1098"/>
      <c r="M1098"/>
      <c r="N1098" s="80"/>
    </row>
    <row r="1099" spans="4:14" ht="16" x14ac:dyDescent="0.2">
      <c r="D1099"/>
      <c r="E1099"/>
      <c r="F1099"/>
      <c r="G1099"/>
      <c r="H1099"/>
      <c r="I1099"/>
      <c r="J1099"/>
      <c r="K1099"/>
      <c r="L1099"/>
      <c r="M1099"/>
      <c r="N1099" s="80"/>
    </row>
    <row r="1100" spans="4:14" ht="16" x14ac:dyDescent="0.2">
      <c r="D1100"/>
      <c r="E1100"/>
      <c r="F1100"/>
      <c r="G1100"/>
      <c r="H1100"/>
      <c r="I1100"/>
      <c r="J1100"/>
      <c r="K1100"/>
      <c r="L1100"/>
      <c r="M1100"/>
      <c r="N1100" s="80"/>
    </row>
    <row r="1101" spans="4:14" ht="16" x14ac:dyDescent="0.2">
      <c r="D1101"/>
      <c r="E1101"/>
      <c r="F1101"/>
      <c r="G1101"/>
      <c r="H1101"/>
      <c r="I1101"/>
      <c r="J1101"/>
      <c r="K1101"/>
      <c r="L1101"/>
      <c r="M1101"/>
      <c r="N1101" s="80"/>
    </row>
    <row r="1102" spans="4:14" ht="16" x14ac:dyDescent="0.2">
      <c r="D1102"/>
      <c r="E1102"/>
      <c r="F1102"/>
      <c r="G1102"/>
      <c r="H1102"/>
      <c r="I1102"/>
      <c r="J1102"/>
      <c r="K1102"/>
      <c r="L1102"/>
      <c r="M1102"/>
      <c r="N1102" s="80"/>
    </row>
    <row r="1103" spans="4:14" ht="16" x14ac:dyDescent="0.2">
      <c r="D1103"/>
      <c r="E1103"/>
      <c r="F1103"/>
      <c r="G1103"/>
      <c r="H1103"/>
      <c r="I1103"/>
      <c r="J1103"/>
      <c r="K1103"/>
      <c r="L1103"/>
      <c r="M1103"/>
      <c r="N1103" s="80"/>
    </row>
    <row r="1104" spans="4:14" ht="16" x14ac:dyDescent="0.2">
      <c r="D1104"/>
      <c r="E1104"/>
      <c r="F1104"/>
      <c r="G1104"/>
      <c r="H1104"/>
      <c r="I1104"/>
      <c r="J1104"/>
      <c r="K1104"/>
      <c r="L1104"/>
      <c r="M1104"/>
      <c r="N1104" s="80"/>
    </row>
    <row r="1105" spans="4:14" ht="16" x14ac:dyDescent="0.2">
      <c r="D1105"/>
      <c r="E1105"/>
      <c r="F1105"/>
      <c r="G1105"/>
      <c r="H1105"/>
      <c r="I1105"/>
      <c r="J1105"/>
      <c r="K1105"/>
      <c r="L1105"/>
      <c r="M1105"/>
      <c r="N1105" s="80"/>
    </row>
    <row r="1106" spans="4:14" ht="16" x14ac:dyDescent="0.2">
      <c r="D1106"/>
      <c r="E1106"/>
      <c r="F1106"/>
      <c r="G1106"/>
      <c r="H1106"/>
      <c r="I1106"/>
      <c r="J1106"/>
      <c r="K1106"/>
      <c r="L1106"/>
      <c r="M1106"/>
      <c r="N1106" s="80"/>
    </row>
    <row r="1107" spans="4:14" ht="16" x14ac:dyDescent="0.2">
      <c r="D1107"/>
      <c r="E1107"/>
      <c r="F1107"/>
      <c r="G1107"/>
      <c r="H1107"/>
      <c r="I1107"/>
      <c r="J1107"/>
      <c r="K1107"/>
      <c r="L1107"/>
      <c r="M1107"/>
      <c r="N1107" s="80"/>
    </row>
    <row r="1108" spans="4:14" ht="16" x14ac:dyDescent="0.2">
      <c r="D1108"/>
      <c r="E1108"/>
      <c r="F1108"/>
      <c r="G1108"/>
      <c r="H1108"/>
      <c r="I1108"/>
      <c r="J1108"/>
      <c r="K1108"/>
      <c r="L1108"/>
      <c r="M1108"/>
      <c r="N1108" s="80"/>
    </row>
    <row r="1109" spans="4:14" ht="16" x14ac:dyDescent="0.2">
      <c r="D1109"/>
      <c r="E1109"/>
      <c r="F1109"/>
      <c r="G1109"/>
      <c r="H1109"/>
      <c r="I1109"/>
      <c r="J1109"/>
      <c r="K1109"/>
      <c r="L1109"/>
      <c r="M1109"/>
      <c r="N1109" s="80"/>
    </row>
    <row r="1110" spans="4:14" ht="16" x14ac:dyDescent="0.2">
      <c r="D1110"/>
      <c r="E1110"/>
      <c r="F1110"/>
      <c r="G1110"/>
      <c r="H1110"/>
      <c r="I1110"/>
      <c r="J1110"/>
      <c r="K1110"/>
      <c r="L1110"/>
      <c r="M1110"/>
      <c r="N1110" s="80"/>
    </row>
    <row r="1111" spans="4:14" ht="16" x14ac:dyDescent="0.2">
      <c r="D1111"/>
      <c r="E1111"/>
      <c r="F1111"/>
      <c r="G1111"/>
      <c r="H1111"/>
      <c r="I1111"/>
      <c r="J1111"/>
      <c r="K1111"/>
      <c r="L1111"/>
      <c r="M1111"/>
      <c r="N1111" s="80"/>
    </row>
    <row r="1112" spans="4:14" ht="16" x14ac:dyDescent="0.2">
      <c r="D1112"/>
      <c r="E1112"/>
      <c r="F1112"/>
      <c r="G1112"/>
      <c r="H1112"/>
      <c r="I1112"/>
      <c r="J1112"/>
      <c r="K1112"/>
      <c r="L1112"/>
      <c r="M1112"/>
      <c r="N1112" s="80"/>
    </row>
    <row r="1113" spans="4:14" ht="16" x14ac:dyDescent="0.2">
      <c r="D1113"/>
      <c r="E1113"/>
      <c r="F1113"/>
      <c r="G1113"/>
      <c r="H1113"/>
      <c r="I1113"/>
      <c r="J1113"/>
      <c r="K1113"/>
      <c r="L1113"/>
      <c r="M1113"/>
      <c r="N1113" s="80"/>
    </row>
    <row r="1114" spans="4:14" ht="16" x14ac:dyDescent="0.2">
      <c r="D1114"/>
      <c r="E1114"/>
      <c r="F1114"/>
      <c r="G1114"/>
      <c r="H1114"/>
      <c r="I1114"/>
      <c r="J1114"/>
      <c r="K1114"/>
      <c r="L1114"/>
      <c r="M1114"/>
      <c r="N1114" s="80"/>
    </row>
    <row r="1115" spans="4:14" ht="16" x14ac:dyDescent="0.2">
      <c r="D1115"/>
      <c r="E1115"/>
      <c r="F1115"/>
      <c r="G1115"/>
      <c r="H1115"/>
      <c r="I1115"/>
      <c r="J1115"/>
      <c r="K1115"/>
      <c r="L1115"/>
      <c r="M1115"/>
      <c r="N1115" s="80"/>
    </row>
    <row r="1116" spans="4:14" ht="16" x14ac:dyDescent="0.2">
      <c r="D1116"/>
      <c r="E1116"/>
      <c r="F1116"/>
      <c r="G1116"/>
      <c r="H1116"/>
      <c r="I1116"/>
      <c r="J1116"/>
      <c r="K1116"/>
      <c r="L1116"/>
      <c r="M1116"/>
      <c r="N1116" s="80"/>
    </row>
    <row r="1117" spans="4:14" ht="16" x14ac:dyDescent="0.2">
      <c r="D1117"/>
      <c r="E1117"/>
      <c r="F1117"/>
      <c r="G1117"/>
      <c r="H1117"/>
      <c r="I1117"/>
      <c r="J1117"/>
      <c r="K1117"/>
      <c r="L1117"/>
      <c r="M1117"/>
      <c r="N1117" s="80"/>
    </row>
    <row r="1118" spans="4:14" ht="16" x14ac:dyDescent="0.2">
      <c r="D1118"/>
      <c r="E1118"/>
      <c r="F1118"/>
      <c r="G1118"/>
      <c r="H1118"/>
      <c r="I1118"/>
      <c r="J1118"/>
      <c r="K1118"/>
      <c r="L1118"/>
      <c r="M1118"/>
      <c r="N1118" s="80"/>
    </row>
    <row r="1119" spans="4:14" ht="16" x14ac:dyDescent="0.2">
      <c r="D1119"/>
      <c r="E1119"/>
      <c r="F1119"/>
      <c r="G1119"/>
      <c r="H1119"/>
      <c r="I1119"/>
      <c r="J1119"/>
      <c r="K1119"/>
      <c r="L1119"/>
      <c r="M1119"/>
      <c r="N1119" s="80"/>
    </row>
    <row r="1120" spans="4:14" ht="16" x14ac:dyDescent="0.2">
      <c r="D1120"/>
      <c r="E1120"/>
      <c r="F1120"/>
      <c r="G1120"/>
      <c r="H1120"/>
      <c r="I1120"/>
      <c r="J1120"/>
      <c r="K1120"/>
      <c r="L1120"/>
      <c r="M1120"/>
      <c r="N1120" s="80"/>
    </row>
    <row r="1121" spans="4:14" ht="16" x14ac:dyDescent="0.2">
      <c r="D1121"/>
      <c r="E1121"/>
      <c r="F1121"/>
      <c r="G1121"/>
      <c r="H1121"/>
      <c r="I1121"/>
      <c r="J1121"/>
      <c r="K1121"/>
      <c r="L1121"/>
      <c r="M1121"/>
      <c r="N1121" s="80"/>
    </row>
    <row r="1122" spans="4:14" ht="16" x14ac:dyDescent="0.2">
      <c r="D1122"/>
      <c r="E1122"/>
      <c r="F1122"/>
      <c r="G1122"/>
      <c r="H1122"/>
      <c r="I1122"/>
      <c r="J1122"/>
      <c r="K1122"/>
      <c r="L1122"/>
      <c r="M1122"/>
      <c r="N1122" s="80"/>
    </row>
    <row r="1123" spans="4:14" ht="16" x14ac:dyDescent="0.2">
      <c r="D1123"/>
      <c r="E1123"/>
      <c r="F1123"/>
      <c r="G1123"/>
      <c r="H1123"/>
      <c r="I1123"/>
      <c r="J1123"/>
      <c r="K1123"/>
      <c r="L1123"/>
      <c r="M1123"/>
      <c r="N1123" s="80"/>
    </row>
    <row r="1124" spans="4:14" ht="16" x14ac:dyDescent="0.2">
      <c r="D1124"/>
      <c r="E1124"/>
      <c r="F1124"/>
      <c r="G1124"/>
      <c r="H1124"/>
      <c r="I1124"/>
      <c r="J1124"/>
      <c r="K1124"/>
      <c r="L1124"/>
      <c r="M1124"/>
      <c r="N1124" s="80"/>
    </row>
    <row r="1125" spans="4:14" ht="16" x14ac:dyDescent="0.2">
      <c r="D1125"/>
      <c r="E1125"/>
      <c r="F1125"/>
      <c r="G1125"/>
      <c r="H1125"/>
      <c r="I1125"/>
      <c r="J1125"/>
      <c r="K1125"/>
      <c r="L1125"/>
      <c r="M1125"/>
      <c r="N1125" s="80"/>
    </row>
    <row r="1126" spans="4:14" ht="16" x14ac:dyDescent="0.2">
      <c r="D1126"/>
      <c r="E1126"/>
      <c r="F1126"/>
      <c r="G1126"/>
      <c r="H1126"/>
      <c r="I1126"/>
      <c r="J1126"/>
      <c r="K1126"/>
      <c r="L1126"/>
      <c r="M1126"/>
      <c r="N1126" s="80"/>
    </row>
    <row r="1127" spans="4:14" ht="16" x14ac:dyDescent="0.2">
      <c r="D1127"/>
      <c r="E1127"/>
      <c r="F1127"/>
      <c r="G1127"/>
      <c r="H1127"/>
      <c r="I1127"/>
      <c r="J1127"/>
      <c r="K1127"/>
      <c r="L1127"/>
      <c r="M1127"/>
      <c r="N1127" s="80"/>
    </row>
    <row r="1128" spans="4:14" ht="16" x14ac:dyDescent="0.2">
      <c r="D1128"/>
      <c r="E1128"/>
      <c r="F1128"/>
      <c r="G1128"/>
      <c r="H1128"/>
      <c r="I1128"/>
      <c r="J1128"/>
      <c r="K1128"/>
      <c r="L1128"/>
      <c r="M1128"/>
      <c r="N1128" s="80"/>
    </row>
    <row r="1129" spans="4:14" ht="16" x14ac:dyDescent="0.2">
      <c r="D1129"/>
      <c r="E1129"/>
      <c r="F1129"/>
      <c r="G1129"/>
      <c r="H1129"/>
      <c r="I1129"/>
      <c r="J1129"/>
      <c r="K1129"/>
      <c r="L1129"/>
      <c r="M1129"/>
      <c r="N1129" s="80"/>
    </row>
    <row r="1130" spans="4:14" ht="16" x14ac:dyDescent="0.2">
      <c r="D1130"/>
      <c r="E1130"/>
      <c r="F1130"/>
      <c r="G1130"/>
      <c r="H1130"/>
      <c r="I1130"/>
      <c r="J1130"/>
      <c r="K1130"/>
      <c r="L1130"/>
      <c r="M1130"/>
      <c r="N1130" s="80"/>
    </row>
    <row r="1131" spans="4:14" ht="16" x14ac:dyDescent="0.2">
      <c r="D1131"/>
      <c r="E1131"/>
      <c r="F1131"/>
      <c r="G1131"/>
      <c r="H1131"/>
      <c r="I1131"/>
      <c r="J1131"/>
      <c r="K1131"/>
      <c r="L1131"/>
      <c r="M1131"/>
      <c r="N1131" s="80"/>
    </row>
    <row r="1132" spans="4:14" ht="16" x14ac:dyDescent="0.2">
      <c r="D1132"/>
      <c r="E1132"/>
      <c r="F1132"/>
      <c r="G1132"/>
      <c r="H1132"/>
      <c r="I1132"/>
      <c r="J1132"/>
      <c r="K1132"/>
      <c r="L1132"/>
      <c r="M1132"/>
      <c r="N1132" s="80"/>
    </row>
    <row r="1133" spans="4:14" ht="16" x14ac:dyDescent="0.2">
      <c r="D1133"/>
      <c r="E1133"/>
      <c r="F1133"/>
      <c r="G1133"/>
      <c r="H1133"/>
      <c r="I1133"/>
      <c r="J1133"/>
      <c r="K1133"/>
      <c r="L1133"/>
      <c r="M1133"/>
      <c r="N1133" s="80"/>
    </row>
    <row r="1134" spans="4:14" ht="16" x14ac:dyDescent="0.2">
      <c r="D1134"/>
      <c r="E1134"/>
      <c r="F1134"/>
      <c r="G1134"/>
      <c r="H1134"/>
      <c r="I1134"/>
      <c r="J1134"/>
      <c r="K1134"/>
      <c r="L1134"/>
      <c r="M1134"/>
      <c r="N1134" s="80"/>
    </row>
    <row r="1135" spans="4:14" ht="16" x14ac:dyDescent="0.2">
      <c r="D1135"/>
      <c r="E1135"/>
      <c r="F1135"/>
      <c r="G1135"/>
      <c r="H1135"/>
      <c r="I1135"/>
      <c r="J1135"/>
      <c r="K1135"/>
      <c r="L1135"/>
      <c r="M1135"/>
      <c r="N1135" s="80"/>
    </row>
    <row r="1136" spans="4:14" ht="16" x14ac:dyDescent="0.2">
      <c r="D1136"/>
      <c r="E1136"/>
      <c r="F1136"/>
      <c r="G1136"/>
      <c r="H1136"/>
      <c r="I1136"/>
      <c r="J1136"/>
      <c r="K1136"/>
      <c r="L1136"/>
      <c r="M1136"/>
      <c r="N1136" s="80"/>
    </row>
    <row r="1137" spans="4:14" ht="16" x14ac:dyDescent="0.2">
      <c r="D1137"/>
      <c r="E1137"/>
      <c r="F1137"/>
      <c r="G1137"/>
      <c r="H1137"/>
      <c r="I1137"/>
      <c r="J1137"/>
      <c r="K1137"/>
      <c r="L1137"/>
      <c r="M1137"/>
      <c r="N1137" s="80"/>
    </row>
    <row r="1138" spans="4:14" ht="16" x14ac:dyDescent="0.2">
      <c r="D1138"/>
      <c r="E1138"/>
      <c r="F1138"/>
      <c r="G1138"/>
      <c r="H1138"/>
      <c r="I1138"/>
      <c r="J1138"/>
      <c r="K1138"/>
      <c r="L1138"/>
      <c r="M1138"/>
      <c r="N1138" s="80"/>
    </row>
    <row r="1139" spans="4:14" ht="16" x14ac:dyDescent="0.2">
      <c r="D1139"/>
      <c r="E1139"/>
      <c r="F1139"/>
      <c r="G1139"/>
      <c r="H1139"/>
      <c r="I1139"/>
      <c r="J1139"/>
      <c r="K1139"/>
      <c r="L1139"/>
      <c r="M1139"/>
      <c r="N1139" s="80"/>
    </row>
    <row r="1140" spans="4:14" ht="16" x14ac:dyDescent="0.2">
      <c r="D1140"/>
      <c r="E1140"/>
      <c r="F1140"/>
      <c r="G1140"/>
      <c r="H1140"/>
      <c r="I1140"/>
      <c r="J1140"/>
      <c r="K1140"/>
      <c r="L1140"/>
      <c r="M1140"/>
      <c r="N1140" s="80"/>
    </row>
    <row r="1141" spans="4:14" ht="16" x14ac:dyDescent="0.2">
      <c r="D1141"/>
      <c r="E1141"/>
      <c r="F1141"/>
      <c r="G1141"/>
      <c r="H1141"/>
      <c r="I1141"/>
      <c r="J1141"/>
      <c r="K1141"/>
      <c r="L1141"/>
      <c r="M1141"/>
      <c r="N1141" s="80"/>
    </row>
    <row r="1142" spans="4:14" ht="16" x14ac:dyDescent="0.2">
      <c r="D1142"/>
      <c r="E1142"/>
      <c r="F1142"/>
      <c r="G1142"/>
      <c r="H1142"/>
      <c r="I1142"/>
      <c r="J1142"/>
      <c r="K1142"/>
      <c r="L1142"/>
      <c r="M1142"/>
      <c r="N1142" s="80"/>
    </row>
    <row r="1143" spans="4:14" ht="16" x14ac:dyDescent="0.2">
      <c r="D1143"/>
      <c r="E1143"/>
      <c r="F1143"/>
      <c r="G1143"/>
      <c r="H1143"/>
      <c r="I1143"/>
      <c r="J1143"/>
      <c r="K1143"/>
      <c r="L1143"/>
      <c r="M1143"/>
      <c r="N1143" s="80"/>
    </row>
    <row r="1144" spans="4:14" ht="16" x14ac:dyDescent="0.2">
      <c r="D1144"/>
      <c r="E1144"/>
      <c r="F1144"/>
      <c r="G1144"/>
      <c r="H1144"/>
      <c r="I1144"/>
      <c r="J1144"/>
      <c r="K1144"/>
      <c r="L1144"/>
      <c r="M1144"/>
      <c r="N1144" s="80"/>
    </row>
    <row r="1145" spans="4:14" ht="16" x14ac:dyDescent="0.2">
      <c r="D1145"/>
      <c r="E1145"/>
      <c r="F1145"/>
      <c r="G1145"/>
      <c r="H1145"/>
      <c r="I1145"/>
      <c r="J1145"/>
      <c r="K1145"/>
      <c r="L1145"/>
      <c r="M1145"/>
      <c r="N1145" s="80"/>
    </row>
    <row r="1146" spans="4:14" ht="16" x14ac:dyDescent="0.2">
      <c r="D1146"/>
      <c r="E1146"/>
      <c r="F1146"/>
      <c r="G1146"/>
      <c r="H1146"/>
      <c r="I1146"/>
      <c r="J1146"/>
      <c r="K1146"/>
      <c r="L1146"/>
      <c r="M1146"/>
      <c r="N1146" s="80"/>
    </row>
    <row r="1147" spans="4:14" ht="16" x14ac:dyDescent="0.2">
      <c r="D1147"/>
      <c r="E1147"/>
      <c r="F1147"/>
      <c r="G1147"/>
      <c r="H1147"/>
      <c r="I1147"/>
      <c r="J1147"/>
      <c r="K1147"/>
      <c r="L1147"/>
      <c r="M1147"/>
      <c r="N1147" s="80"/>
    </row>
    <row r="1148" spans="4:14" ht="16" x14ac:dyDescent="0.2">
      <c r="D1148"/>
      <c r="E1148"/>
      <c r="F1148"/>
      <c r="G1148"/>
      <c r="H1148"/>
      <c r="I1148"/>
      <c r="J1148"/>
      <c r="K1148"/>
      <c r="L1148"/>
      <c r="M1148"/>
      <c r="N1148" s="80"/>
    </row>
    <row r="1149" spans="4:14" ht="16" x14ac:dyDescent="0.2">
      <c r="D1149"/>
      <c r="E1149"/>
      <c r="F1149"/>
      <c r="G1149"/>
      <c r="H1149"/>
      <c r="I1149"/>
      <c r="J1149"/>
      <c r="K1149"/>
      <c r="L1149"/>
      <c r="M1149"/>
      <c r="N1149" s="80"/>
    </row>
    <row r="1150" spans="4:14" ht="16" x14ac:dyDescent="0.2">
      <c r="D1150"/>
      <c r="E1150"/>
      <c r="F1150"/>
      <c r="G1150"/>
      <c r="H1150"/>
      <c r="I1150"/>
      <c r="J1150"/>
      <c r="K1150"/>
      <c r="L1150"/>
      <c r="M1150"/>
      <c r="N1150" s="80"/>
    </row>
    <row r="1151" spans="4:14" ht="16" x14ac:dyDescent="0.2">
      <c r="D1151"/>
      <c r="E1151"/>
      <c r="F1151"/>
      <c r="G1151"/>
      <c r="H1151"/>
      <c r="I1151"/>
      <c r="J1151"/>
      <c r="K1151"/>
      <c r="L1151"/>
      <c r="M1151"/>
      <c r="N1151" s="80"/>
    </row>
    <row r="1152" spans="4:14" ht="16" x14ac:dyDescent="0.2">
      <c r="D1152"/>
      <c r="E1152"/>
      <c r="F1152"/>
      <c r="G1152"/>
      <c r="H1152"/>
      <c r="I1152"/>
      <c r="J1152"/>
      <c r="K1152"/>
      <c r="L1152"/>
      <c r="M1152"/>
      <c r="N1152" s="80"/>
    </row>
    <row r="1153" spans="4:14" ht="16" x14ac:dyDescent="0.2">
      <c r="D1153"/>
      <c r="E1153"/>
      <c r="F1153"/>
      <c r="G1153"/>
      <c r="H1153"/>
      <c r="I1153"/>
      <c r="J1153"/>
      <c r="K1153"/>
      <c r="L1153"/>
      <c r="M1153"/>
      <c r="N1153" s="80"/>
    </row>
    <row r="1154" spans="4:14" ht="16" x14ac:dyDescent="0.2">
      <c r="D1154"/>
      <c r="E1154"/>
      <c r="F1154"/>
      <c r="G1154"/>
      <c r="H1154"/>
      <c r="I1154"/>
      <c r="J1154"/>
      <c r="K1154"/>
      <c r="L1154"/>
      <c r="M1154"/>
      <c r="N1154" s="80"/>
    </row>
    <row r="1155" spans="4:14" ht="16" x14ac:dyDescent="0.2">
      <c r="D1155"/>
      <c r="E1155"/>
      <c r="F1155"/>
      <c r="G1155"/>
      <c r="H1155"/>
      <c r="I1155"/>
      <c r="J1155"/>
      <c r="K1155"/>
      <c r="L1155"/>
      <c r="M1155"/>
      <c r="N1155" s="80"/>
    </row>
    <row r="1156" spans="4:14" ht="16" x14ac:dyDescent="0.2">
      <c r="D1156"/>
      <c r="E1156"/>
      <c r="F1156"/>
      <c r="G1156"/>
      <c r="H1156"/>
      <c r="I1156"/>
      <c r="J1156"/>
      <c r="K1156"/>
      <c r="L1156"/>
      <c r="M1156"/>
      <c r="N1156" s="80"/>
    </row>
    <row r="1157" spans="4:14" ht="16" x14ac:dyDescent="0.2">
      <c r="D1157"/>
      <c r="E1157"/>
      <c r="F1157"/>
      <c r="G1157"/>
      <c r="H1157"/>
      <c r="I1157"/>
      <c r="J1157"/>
      <c r="K1157"/>
      <c r="L1157"/>
      <c r="M1157"/>
      <c r="N1157" s="80"/>
    </row>
    <row r="1158" spans="4:14" ht="16" x14ac:dyDescent="0.2">
      <c r="D1158"/>
      <c r="E1158"/>
      <c r="F1158"/>
      <c r="G1158"/>
      <c r="H1158"/>
      <c r="I1158"/>
      <c r="J1158"/>
      <c r="K1158"/>
      <c r="L1158"/>
      <c r="M1158"/>
      <c r="N1158" s="80"/>
    </row>
    <row r="1159" spans="4:14" ht="16" x14ac:dyDescent="0.2">
      <c r="D1159"/>
      <c r="E1159"/>
      <c r="F1159"/>
      <c r="G1159"/>
      <c r="H1159"/>
      <c r="I1159"/>
      <c r="J1159"/>
      <c r="K1159"/>
      <c r="L1159"/>
      <c r="M1159"/>
      <c r="N1159" s="80"/>
    </row>
    <row r="1160" spans="4:14" ht="16" x14ac:dyDescent="0.2">
      <c r="D1160"/>
      <c r="E1160"/>
      <c r="F1160"/>
      <c r="G1160"/>
      <c r="H1160"/>
      <c r="I1160"/>
      <c r="J1160"/>
      <c r="K1160"/>
      <c r="L1160"/>
      <c r="M1160"/>
      <c r="N1160" s="80"/>
    </row>
    <row r="1161" spans="4:14" ht="16" x14ac:dyDescent="0.2">
      <c r="D1161"/>
      <c r="E1161"/>
      <c r="F1161"/>
      <c r="G1161"/>
      <c r="H1161"/>
      <c r="I1161"/>
      <c r="J1161"/>
      <c r="K1161"/>
      <c r="L1161"/>
      <c r="M1161"/>
      <c r="N1161" s="80"/>
    </row>
    <row r="1162" spans="4:14" ht="16" x14ac:dyDescent="0.2">
      <c r="D1162"/>
      <c r="E1162"/>
      <c r="F1162"/>
      <c r="G1162"/>
      <c r="H1162"/>
      <c r="I1162"/>
      <c r="J1162"/>
      <c r="K1162"/>
      <c r="L1162"/>
      <c r="M1162"/>
      <c r="N1162" s="80"/>
    </row>
    <row r="1163" spans="4:14" ht="16" x14ac:dyDescent="0.2">
      <c r="D1163"/>
      <c r="E1163"/>
      <c r="F1163"/>
      <c r="G1163"/>
      <c r="H1163"/>
      <c r="I1163"/>
      <c r="J1163"/>
      <c r="K1163"/>
      <c r="L1163"/>
      <c r="M1163"/>
      <c r="N1163" s="80"/>
    </row>
    <row r="1164" spans="4:14" ht="16" x14ac:dyDescent="0.2">
      <c r="D1164"/>
      <c r="E1164"/>
      <c r="F1164"/>
      <c r="G1164"/>
      <c r="H1164"/>
      <c r="I1164"/>
      <c r="J1164"/>
      <c r="K1164"/>
      <c r="L1164"/>
      <c r="M1164"/>
      <c r="N1164" s="80"/>
    </row>
    <row r="1165" spans="4:14" ht="16" x14ac:dyDescent="0.2">
      <c r="D1165"/>
      <c r="E1165"/>
      <c r="F1165"/>
      <c r="G1165"/>
      <c r="H1165"/>
      <c r="I1165"/>
      <c r="J1165"/>
      <c r="K1165"/>
      <c r="L1165"/>
      <c r="M1165"/>
      <c r="N1165" s="80"/>
    </row>
    <row r="1166" spans="4:14" ht="16" x14ac:dyDescent="0.2">
      <c r="D1166"/>
      <c r="E1166"/>
      <c r="F1166"/>
      <c r="G1166"/>
      <c r="H1166"/>
      <c r="I1166"/>
      <c r="J1166"/>
      <c r="K1166"/>
      <c r="L1166"/>
      <c r="M1166"/>
      <c r="N1166" s="80"/>
    </row>
    <row r="1167" spans="4:14" ht="16" x14ac:dyDescent="0.2">
      <c r="D1167"/>
      <c r="E1167"/>
      <c r="F1167"/>
      <c r="G1167"/>
      <c r="H1167"/>
      <c r="I1167"/>
      <c r="J1167"/>
      <c r="K1167"/>
      <c r="L1167"/>
      <c r="M1167"/>
      <c r="N1167" s="80"/>
    </row>
    <row r="1168" spans="4:14" ht="16" x14ac:dyDescent="0.2">
      <c r="D1168"/>
      <c r="E1168"/>
      <c r="F1168"/>
      <c r="G1168"/>
      <c r="H1168"/>
      <c r="I1168"/>
      <c r="J1168"/>
      <c r="K1168"/>
      <c r="L1168"/>
      <c r="M1168"/>
      <c r="N1168" s="80"/>
    </row>
    <row r="1169" spans="4:14" ht="16" x14ac:dyDescent="0.2">
      <c r="D1169"/>
      <c r="E1169"/>
      <c r="F1169"/>
      <c r="G1169"/>
      <c r="H1169"/>
      <c r="I1169"/>
      <c r="J1169"/>
      <c r="K1169"/>
      <c r="L1169"/>
      <c r="M1169"/>
      <c r="N1169" s="80"/>
    </row>
    <row r="1170" spans="4:14" ht="16" x14ac:dyDescent="0.2">
      <c r="D1170"/>
      <c r="E1170"/>
      <c r="F1170"/>
      <c r="G1170"/>
      <c r="H1170"/>
      <c r="I1170"/>
      <c r="J1170"/>
      <c r="K1170"/>
      <c r="L1170"/>
      <c r="M1170"/>
      <c r="N1170" s="80"/>
    </row>
    <row r="1171" spans="4:14" ht="16" x14ac:dyDescent="0.2">
      <c r="D1171"/>
      <c r="E1171"/>
      <c r="F1171"/>
      <c r="G1171"/>
      <c r="H1171"/>
      <c r="I1171"/>
      <c r="J1171"/>
      <c r="K1171"/>
      <c r="L1171"/>
      <c r="M1171"/>
      <c r="N1171" s="80"/>
    </row>
    <row r="1172" spans="4:14" ht="16" x14ac:dyDescent="0.2">
      <c r="D1172"/>
      <c r="E1172"/>
      <c r="F1172"/>
      <c r="G1172"/>
      <c r="H1172"/>
      <c r="I1172"/>
      <c r="J1172"/>
      <c r="K1172"/>
      <c r="L1172"/>
      <c r="M1172"/>
      <c r="N1172" s="80"/>
    </row>
    <row r="1173" spans="4:14" ht="16" x14ac:dyDescent="0.2">
      <c r="D1173"/>
      <c r="E1173"/>
      <c r="F1173"/>
      <c r="G1173"/>
      <c r="H1173"/>
      <c r="I1173"/>
      <c r="J1173"/>
      <c r="K1173"/>
      <c r="L1173"/>
      <c r="M1173"/>
      <c r="N1173" s="80"/>
    </row>
    <row r="1174" spans="4:14" ht="16" x14ac:dyDescent="0.2">
      <c r="D1174"/>
      <c r="E1174"/>
      <c r="F1174"/>
      <c r="G1174"/>
      <c r="H1174"/>
      <c r="I1174"/>
      <c r="J1174"/>
      <c r="K1174"/>
      <c r="L1174"/>
      <c r="M1174"/>
      <c r="N1174" s="80"/>
    </row>
    <row r="1175" spans="4:14" ht="16" x14ac:dyDescent="0.2">
      <c r="D1175"/>
      <c r="E1175"/>
      <c r="F1175"/>
      <c r="G1175"/>
      <c r="H1175"/>
      <c r="I1175"/>
      <c r="J1175"/>
      <c r="K1175"/>
      <c r="L1175"/>
      <c r="M1175"/>
      <c r="N1175" s="80"/>
    </row>
    <row r="1176" spans="4:14" ht="16" x14ac:dyDescent="0.2">
      <c r="D1176"/>
      <c r="E1176"/>
      <c r="F1176"/>
      <c r="G1176"/>
      <c r="H1176"/>
      <c r="I1176"/>
      <c r="J1176"/>
      <c r="K1176"/>
      <c r="L1176"/>
      <c r="M1176"/>
      <c r="N1176" s="80"/>
    </row>
    <row r="1177" spans="4:14" ht="16" x14ac:dyDescent="0.2">
      <c r="D1177"/>
      <c r="E1177"/>
      <c r="F1177"/>
      <c r="G1177"/>
      <c r="H1177"/>
      <c r="I1177"/>
      <c r="J1177"/>
      <c r="K1177"/>
      <c r="L1177"/>
      <c r="M1177"/>
      <c r="N1177" s="80"/>
    </row>
    <row r="1178" spans="4:14" ht="16" x14ac:dyDescent="0.2">
      <c r="D1178"/>
      <c r="E1178"/>
      <c r="F1178"/>
      <c r="G1178"/>
      <c r="H1178"/>
      <c r="I1178"/>
      <c r="J1178"/>
      <c r="K1178"/>
      <c r="L1178"/>
      <c r="M1178"/>
      <c r="N1178" s="80"/>
    </row>
    <row r="1179" spans="4:14" ht="16" x14ac:dyDescent="0.2">
      <c r="D1179"/>
      <c r="E1179"/>
      <c r="F1179"/>
      <c r="G1179"/>
      <c r="H1179"/>
      <c r="I1179"/>
      <c r="J1179"/>
      <c r="K1179"/>
      <c r="L1179"/>
      <c r="M1179"/>
      <c r="N1179" s="80"/>
    </row>
    <row r="1180" spans="4:14" ht="16" x14ac:dyDescent="0.2">
      <c r="D1180"/>
      <c r="E1180"/>
      <c r="F1180"/>
      <c r="G1180"/>
      <c r="H1180"/>
      <c r="I1180"/>
      <c r="J1180"/>
      <c r="K1180"/>
      <c r="L1180"/>
      <c r="M1180"/>
      <c r="N1180" s="80"/>
    </row>
    <row r="1181" spans="4:14" ht="16" x14ac:dyDescent="0.2">
      <c r="D1181"/>
      <c r="E1181"/>
      <c r="F1181"/>
      <c r="G1181"/>
      <c r="H1181"/>
      <c r="I1181"/>
      <c r="J1181"/>
      <c r="K1181"/>
      <c r="L1181"/>
      <c r="M1181"/>
      <c r="N1181" s="80"/>
    </row>
    <row r="1182" spans="4:14" ht="16" x14ac:dyDescent="0.2">
      <c r="D1182"/>
      <c r="E1182"/>
      <c r="F1182"/>
      <c r="G1182"/>
      <c r="H1182"/>
      <c r="I1182"/>
      <c r="J1182"/>
      <c r="K1182"/>
      <c r="L1182"/>
      <c r="M1182"/>
      <c r="N1182" s="80"/>
    </row>
    <row r="1183" spans="4:14" ht="16" x14ac:dyDescent="0.2">
      <c r="D1183"/>
      <c r="E1183"/>
      <c r="F1183"/>
      <c r="G1183"/>
      <c r="H1183"/>
      <c r="I1183"/>
      <c r="J1183"/>
      <c r="K1183"/>
      <c r="L1183"/>
      <c r="M1183"/>
      <c r="N1183" s="80"/>
    </row>
    <row r="1184" spans="4:14" ht="16" x14ac:dyDescent="0.2">
      <c r="D1184"/>
      <c r="E1184"/>
      <c r="F1184"/>
      <c r="G1184"/>
      <c r="H1184"/>
      <c r="I1184"/>
      <c r="J1184"/>
      <c r="K1184"/>
      <c r="L1184"/>
      <c r="M1184"/>
      <c r="N1184" s="80"/>
    </row>
    <row r="1185" spans="4:14" ht="16" x14ac:dyDescent="0.2">
      <c r="D1185"/>
      <c r="E1185"/>
      <c r="F1185"/>
      <c r="G1185"/>
      <c r="H1185"/>
      <c r="I1185"/>
      <c r="J1185"/>
      <c r="K1185"/>
      <c r="L1185"/>
      <c r="M1185"/>
      <c r="N1185" s="80"/>
    </row>
    <row r="1186" spans="4:14" ht="16" x14ac:dyDescent="0.2">
      <c r="D1186"/>
      <c r="E1186"/>
      <c r="F1186"/>
      <c r="G1186"/>
      <c r="H1186"/>
      <c r="I1186"/>
      <c r="J1186"/>
      <c r="K1186"/>
      <c r="L1186"/>
      <c r="M1186"/>
      <c r="N1186" s="80"/>
    </row>
    <row r="1187" spans="4:14" ht="16" x14ac:dyDescent="0.2">
      <c r="D1187"/>
      <c r="E1187"/>
      <c r="F1187"/>
      <c r="G1187"/>
      <c r="H1187"/>
      <c r="I1187"/>
      <c r="J1187"/>
      <c r="K1187"/>
      <c r="L1187"/>
      <c r="M1187"/>
      <c r="N1187" s="80"/>
    </row>
    <row r="1188" spans="4:14" ht="16" x14ac:dyDescent="0.2">
      <c r="D1188"/>
      <c r="E1188"/>
      <c r="F1188"/>
      <c r="G1188"/>
      <c r="H1188"/>
      <c r="I1188"/>
      <c r="J1188"/>
      <c r="K1188"/>
      <c r="L1188"/>
      <c r="M1188"/>
      <c r="N1188" s="80"/>
    </row>
    <row r="1189" spans="4:14" ht="16" x14ac:dyDescent="0.2">
      <c r="D1189"/>
      <c r="E1189"/>
      <c r="F1189"/>
      <c r="G1189"/>
      <c r="H1189"/>
      <c r="I1189"/>
      <c r="J1189"/>
      <c r="K1189"/>
      <c r="L1189"/>
      <c r="M1189"/>
      <c r="N1189" s="80"/>
    </row>
    <row r="1190" spans="4:14" ht="16" x14ac:dyDescent="0.2">
      <c r="D1190"/>
      <c r="E1190"/>
      <c r="F1190"/>
      <c r="G1190"/>
      <c r="H1190"/>
      <c r="I1190"/>
      <c r="J1190"/>
      <c r="K1190"/>
      <c r="L1190"/>
      <c r="M1190"/>
      <c r="N1190" s="80"/>
    </row>
    <row r="1191" spans="4:14" ht="16" x14ac:dyDescent="0.2">
      <c r="D1191"/>
      <c r="E1191"/>
      <c r="F1191"/>
      <c r="G1191"/>
      <c r="H1191"/>
      <c r="I1191"/>
      <c r="J1191"/>
      <c r="K1191"/>
      <c r="L1191"/>
      <c r="M1191"/>
      <c r="N1191" s="80"/>
    </row>
    <row r="1192" spans="4:14" ht="16" x14ac:dyDescent="0.2">
      <c r="D1192"/>
      <c r="E1192"/>
      <c r="F1192"/>
      <c r="G1192"/>
      <c r="H1192"/>
      <c r="I1192"/>
      <c r="J1192"/>
      <c r="K1192"/>
      <c r="L1192"/>
      <c r="M1192"/>
      <c r="N1192" s="80"/>
    </row>
    <row r="1193" spans="4:14" ht="16" x14ac:dyDescent="0.2">
      <c r="D1193"/>
      <c r="E1193"/>
      <c r="F1193"/>
      <c r="G1193"/>
      <c r="H1193"/>
      <c r="I1193"/>
      <c r="J1193"/>
      <c r="K1193"/>
      <c r="L1193"/>
      <c r="M1193"/>
      <c r="N1193" s="80"/>
    </row>
    <row r="1194" spans="4:14" ht="16" x14ac:dyDescent="0.2">
      <c r="D1194"/>
      <c r="E1194"/>
      <c r="F1194"/>
      <c r="G1194"/>
      <c r="H1194"/>
      <c r="I1194"/>
      <c r="J1194"/>
      <c r="K1194"/>
      <c r="L1194"/>
      <c r="M1194"/>
      <c r="N1194" s="80"/>
    </row>
    <row r="1195" spans="4:14" ht="16" x14ac:dyDescent="0.2">
      <c r="D1195"/>
      <c r="E1195"/>
      <c r="F1195"/>
      <c r="G1195"/>
      <c r="H1195"/>
      <c r="I1195"/>
      <c r="J1195"/>
      <c r="K1195"/>
      <c r="L1195"/>
      <c r="M1195"/>
      <c r="N1195" s="80"/>
    </row>
    <row r="1196" spans="4:14" ht="16" x14ac:dyDescent="0.2">
      <c r="D1196"/>
      <c r="E1196"/>
      <c r="F1196"/>
      <c r="G1196"/>
      <c r="H1196"/>
      <c r="I1196"/>
      <c r="J1196"/>
      <c r="K1196"/>
      <c r="L1196"/>
      <c r="M1196"/>
      <c r="N1196" s="80"/>
    </row>
    <row r="1197" spans="4:14" ht="16" x14ac:dyDescent="0.2">
      <c r="D1197"/>
      <c r="E1197"/>
      <c r="F1197"/>
      <c r="G1197"/>
      <c r="H1197"/>
      <c r="I1197"/>
      <c r="J1197"/>
      <c r="K1197"/>
      <c r="L1197"/>
      <c r="M1197"/>
      <c r="N1197" s="80"/>
    </row>
    <row r="1198" spans="4:14" ht="16" x14ac:dyDescent="0.2">
      <c r="D1198"/>
      <c r="E1198"/>
      <c r="F1198"/>
      <c r="G1198"/>
      <c r="H1198"/>
      <c r="I1198"/>
      <c r="J1198"/>
      <c r="K1198"/>
      <c r="L1198"/>
      <c r="M1198"/>
      <c r="N1198" s="80"/>
    </row>
    <row r="1199" spans="4:14" ht="16" x14ac:dyDescent="0.2">
      <c r="D1199"/>
      <c r="E1199"/>
      <c r="F1199"/>
      <c r="G1199"/>
      <c r="H1199"/>
      <c r="I1199"/>
      <c r="J1199"/>
      <c r="K1199"/>
      <c r="L1199"/>
      <c r="M1199"/>
      <c r="N1199" s="80"/>
    </row>
    <row r="1200" spans="4:14" ht="16" x14ac:dyDescent="0.2">
      <c r="D1200"/>
      <c r="E1200"/>
      <c r="F1200"/>
      <c r="G1200"/>
      <c r="H1200"/>
      <c r="I1200"/>
      <c r="J1200"/>
      <c r="K1200"/>
      <c r="L1200"/>
      <c r="M1200"/>
      <c r="N1200" s="80"/>
    </row>
    <row r="1201" spans="4:14" ht="16" x14ac:dyDescent="0.2">
      <c r="D1201"/>
      <c r="E1201"/>
      <c r="F1201"/>
      <c r="G1201"/>
      <c r="H1201"/>
      <c r="I1201"/>
      <c r="J1201"/>
      <c r="K1201"/>
      <c r="L1201"/>
      <c r="M1201"/>
      <c r="N1201" s="80"/>
    </row>
    <row r="1202" spans="4:14" ht="16" x14ac:dyDescent="0.2">
      <c r="D1202"/>
      <c r="E1202"/>
      <c r="F1202"/>
      <c r="G1202"/>
      <c r="H1202"/>
      <c r="I1202"/>
      <c r="J1202"/>
      <c r="K1202"/>
      <c r="L1202"/>
      <c r="M1202"/>
      <c r="N1202" s="80"/>
    </row>
    <row r="1203" spans="4:14" ht="16" x14ac:dyDescent="0.2">
      <c r="D1203"/>
      <c r="E1203"/>
      <c r="F1203"/>
      <c r="G1203"/>
      <c r="H1203"/>
      <c r="I1203"/>
      <c r="J1203"/>
      <c r="K1203"/>
      <c r="L1203"/>
      <c r="M1203"/>
      <c r="N1203" s="80"/>
    </row>
    <row r="1204" spans="4:14" ht="16" x14ac:dyDescent="0.2">
      <c r="D1204"/>
      <c r="E1204"/>
      <c r="F1204"/>
      <c r="G1204"/>
      <c r="H1204"/>
      <c r="I1204"/>
      <c r="J1204"/>
      <c r="K1204"/>
      <c r="L1204"/>
      <c r="M1204"/>
      <c r="N1204" s="80"/>
    </row>
    <row r="1205" spans="4:14" ht="16" x14ac:dyDescent="0.2">
      <c r="D1205"/>
      <c r="E1205"/>
      <c r="F1205"/>
      <c r="G1205"/>
      <c r="H1205"/>
      <c r="I1205"/>
      <c r="J1205"/>
      <c r="K1205"/>
      <c r="L1205"/>
      <c r="M1205"/>
      <c r="N1205" s="80"/>
    </row>
    <row r="1206" spans="4:14" ht="16" x14ac:dyDescent="0.2">
      <c r="D1206"/>
      <c r="E1206"/>
      <c r="F1206"/>
      <c r="G1206"/>
      <c r="H1206"/>
      <c r="I1206"/>
      <c r="J1206"/>
      <c r="K1206"/>
      <c r="L1206"/>
      <c r="M1206"/>
      <c r="N1206" s="80"/>
    </row>
    <row r="1207" spans="4:14" ht="16" x14ac:dyDescent="0.2">
      <c r="D1207"/>
      <c r="E1207"/>
      <c r="F1207"/>
      <c r="G1207"/>
      <c r="H1207"/>
      <c r="I1207"/>
      <c r="J1207"/>
      <c r="K1207"/>
      <c r="L1207"/>
      <c r="M1207"/>
      <c r="N1207" s="80"/>
    </row>
    <row r="1208" spans="4:14" ht="16" x14ac:dyDescent="0.2">
      <c r="D1208"/>
      <c r="E1208"/>
      <c r="F1208"/>
      <c r="G1208"/>
      <c r="H1208"/>
      <c r="I1208"/>
      <c r="J1208"/>
      <c r="K1208"/>
      <c r="L1208"/>
      <c r="M1208"/>
      <c r="N1208" s="80"/>
    </row>
    <row r="1209" spans="4:14" ht="16" x14ac:dyDescent="0.2">
      <c r="D1209"/>
      <c r="E1209"/>
      <c r="F1209"/>
      <c r="G1209"/>
      <c r="H1209"/>
      <c r="I1209"/>
      <c r="J1209"/>
      <c r="K1209"/>
      <c r="L1209"/>
      <c r="M1209"/>
      <c r="N1209" s="80"/>
    </row>
    <row r="1210" spans="4:14" ht="16" x14ac:dyDescent="0.2">
      <c r="D1210"/>
      <c r="E1210"/>
      <c r="F1210"/>
      <c r="G1210"/>
      <c r="H1210"/>
      <c r="I1210"/>
      <c r="J1210"/>
      <c r="K1210"/>
      <c r="L1210"/>
      <c r="M1210"/>
      <c r="N1210" s="80"/>
    </row>
    <row r="1211" spans="4:14" ht="16" x14ac:dyDescent="0.2">
      <c r="D1211"/>
      <c r="E1211"/>
      <c r="F1211"/>
      <c r="G1211"/>
      <c r="H1211"/>
      <c r="I1211"/>
      <c r="J1211"/>
      <c r="K1211"/>
      <c r="L1211"/>
      <c r="M1211"/>
      <c r="N1211" s="80"/>
    </row>
    <row r="1212" spans="4:14" ht="16" x14ac:dyDescent="0.2">
      <c r="D1212"/>
      <c r="E1212"/>
      <c r="F1212"/>
      <c r="G1212"/>
      <c r="H1212"/>
      <c r="I1212"/>
      <c r="J1212"/>
      <c r="K1212"/>
      <c r="L1212"/>
      <c r="M1212"/>
      <c r="N1212" s="80"/>
    </row>
    <row r="1213" spans="4:14" ht="16" x14ac:dyDescent="0.2">
      <c r="D1213"/>
      <c r="E1213"/>
      <c r="F1213"/>
      <c r="G1213"/>
      <c r="H1213"/>
      <c r="I1213"/>
      <c r="J1213"/>
      <c r="K1213"/>
      <c r="L1213"/>
      <c r="M1213"/>
      <c r="N1213" s="80"/>
    </row>
    <row r="1214" spans="4:14" ht="16" x14ac:dyDescent="0.2">
      <c r="D1214"/>
      <c r="E1214"/>
      <c r="F1214"/>
      <c r="G1214"/>
      <c r="H1214"/>
      <c r="I1214"/>
      <c r="J1214"/>
      <c r="K1214"/>
      <c r="L1214"/>
      <c r="M1214"/>
      <c r="N1214" s="80"/>
    </row>
    <row r="1215" spans="4:14" ht="16" x14ac:dyDescent="0.2">
      <c r="D1215"/>
      <c r="E1215"/>
      <c r="F1215"/>
      <c r="G1215"/>
      <c r="H1215"/>
      <c r="I1215"/>
      <c r="J1215"/>
      <c r="K1215"/>
      <c r="L1215"/>
      <c r="M1215"/>
      <c r="N1215" s="80"/>
    </row>
    <row r="1216" spans="4:14" ht="16" x14ac:dyDescent="0.2">
      <c r="D1216"/>
      <c r="E1216"/>
      <c r="F1216"/>
      <c r="G1216"/>
      <c r="H1216"/>
      <c r="I1216"/>
      <c r="J1216"/>
      <c r="K1216"/>
      <c r="L1216"/>
      <c r="M1216"/>
      <c r="N1216" s="80"/>
    </row>
    <row r="1217" spans="4:14" ht="16" x14ac:dyDescent="0.2">
      <c r="D1217"/>
      <c r="E1217"/>
      <c r="F1217"/>
      <c r="G1217"/>
      <c r="H1217"/>
      <c r="I1217"/>
      <c r="J1217"/>
      <c r="K1217"/>
      <c r="L1217"/>
      <c r="M1217"/>
      <c r="N1217" s="80"/>
    </row>
    <row r="1218" spans="4:14" ht="16" x14ac:dyDescent="0.2">
      <c r="D1218"/>
      <c r="E1218"/>
      <c r="F1218"/>
      <c r="G1218"/>
      <c r="H1218"/>
      <c r="I1218"/>
      <c r="J1218"/>
      <c r="K1218"/>
      <c r="L1218"/>
      <c r="M1218"/>
      <c r="N1218" s="80"/>
    </row>
    <row r="1219" spans="4:14" ht="16" x14ac:dyDescent="0.2">
      <c r="D1219"/>
      <c r="E1219"/>
      <c r="F1219"/>
      <c r="G1219"/>
      <c r="H1219"/>
      <c r="I1219"/>
      <c r="J1219"/>
      <c r="K1219"/>
      <c r="L1219"/>
      <c r="M1219"/>
      <c r="N1219" s="80"/>
    </row>
    <row r="1220" spans="4:14" ht="16" x14ac:dyDescent="0.2">
      <c r="D1220"/>
      <c r="E1220"/>
      <c r="F1220"/>
      <c r="G1220"/>
      <c r="H1220"/>
      <c r="I1220"/>
      <c r="J1220"/>
      <c r="K1220"/>
      <c r="L1220"/>
      <c r="M1220"/>
      <c r="N1220" s="80"/>
    </row>
    <row r="1221" spans="4:14" ht="16" x14ac:dyDescent="0.2">
      <c r="D1221"/>
      <c r="E1221"/>
      <c r="F1221"/>
      <c r="G1221"/>
      <c r="H1221"/>
      <c r="I1221"/>
      <c r="J1221"/>
      <c r="K1221"/>
      <c r="L1221"/>
      <c r="M1221"/>
      <c r="N1221" s="80"/>
    </row>
    <row r="1222" spans="4:14" ht="16" x14ac:dyDescent="0.2">
      <c r="D1222"/>
      <c r="E1222"/>
      <c r="F1222"/>
      <c r="G1222"/>
      <c r="H1222"/>
      <c r="I1222"/>
      <c r="J1222"/>
      <c r="K1222"/>
      <c r="L1222"/>
      <c r="M1222"/>
      <c r="N1222" s="80"/>
    </row>
    <row r="1223" spans="4:14" ht="16" x14ac:dyDescent="0.2">
      <c r="D1223"/>
      <c r="E1223"/>
      <c r="F1223"/>
      <c r="G1223"/>
      <c r="H1223"/>
      <c r="I1223"/>
      <c r="J1223"/>
      <c r="K1223"/>
      <c r="L1223"/>
      <c r="M1223"/>
      <c r="N1223" s="80"/>
    </row>
    <row r="1224" spans="4:14" ht="16" x14ac:dyDescent="0.2">
      <c r="D1224"/>
      <c r="E1224"/>
      <c r="F1224"/>
      <c r="G1224"/>
      <c r="H1224"/>
      <c r="I1224"/>
      <c r="J1224"/>
      <c r="K1224"/>
      <c r="L1224"/>
      <c r="M1224"/>
      <c r="N1224" s="80"/>
    </row>
    <row r="1225" spans="4:14" ht="16" x14ac:dyDescent="0.2">
      <c r="D1225"/>
      <c r="E1225"/>
      <c r="F1225"/>
      <c r="G1225"/>
      <c r="H1225"/>
      <c r="I1225"/>
      <c r="J1225"/>
      <c r="K1225"/>
      <c r="L1225"/>
      <c r="M1225"/>
      <c r="N1225" s="80"/>
    </row>
    <row r="1226" spans="4:14" ht="16" x14ac:dyDescent="0.2">
      <c r="D1226"/>
      <c r="E1226"/>
      <c r="F1226"/>
      <c r="G1226"/>
      <c r="H1226"/>
      <c r="I1226"/>
      <c r="J1226"/>
      <c r="K1226"/>
      <c r="L1226"/>
      <c r="M1226"/>
      <c r="N1226" s="80"/>
    </row>
    <row r="1227" spans="4:14" ht="16" x14ac:dyDescent="0.2">
      <c r="D1227"/>
      <c r="E1227"/>
      <c r="F1227"/>
      <c r="G1227"/>
      <c r="H1227"/>
      <c r="I1227"/>
      <c r="J1227"/>
      <c r="K1227"/>
      <c r="L1227"/>
      <c r="M1227"/>
      <c r="N1227" s="80"/>
    </row>
    <row r="1228" spans="4:14" ht="16" x14ac:dyDescent="0.2">
      <c r="D1228"/>
      <c r="E1228"/>
      <c r="F1228"/>
      <c r="G1228"/>
      <c r="H1228"/>
      <c r="I1228"/>
      <c r="J1228"/>
      <c r="K1228"/>
      <c r="L1228"/>
      <c r="M1228"/>
      <c r="N1228" s="80"/>
    </row>
    <row r="1229" spans="4:14" ht="16" x14ac:dyDescent="0.2">
      <c r="D1229"/>
      <c r="E1229"/>
      <c r="F1229"/>
      <c r="G1229"/>
      <c r="H1229"/>
      <c r="I1229"/>
      <c r="J1229"/>
      <c r="K1229"/>
      <c r="L1229"/>
      <c r="M1229"/>
      <c r="N1229" s="80"/>
    </row>
    <row r="1230" spans="4:14" ht="16" x14ac:dyDescent="0.2">
      <c r="D1230"/>
      <c r="E1230"/>
      <c r="F1230"/>
      <c r="G1230"/>
      <c r="H1230"/>
      <c r="I1230"/>
      <c r="J1230"/>
      <c r="K1230"/>
      <c r="L1230"/>
      <c r="M1230"/>
      <c r="N1230" s="80"/>
    </row>
    <row r="1231" spans="4:14" ht="16" x14ac:dyDescent="0.2">
      <c r="D1231"/>
      <c r="E1231"/>
      <c r="F1231"/>
      <c r="G1231"/>
      <c r="H1231"/>
      <c r="I1231"/>
      <c r="J1231"/>
      <c r="K1231"/>
      <c r="L1231"/>
      <c r="M1231"/>
      <c r="N1231" s="80"/>
    </row>
    <row r="1232" spans="4:14" ht="16" x14ac:dyDescent="0.2">
      <c r="D1232"/>
      <c r="E1232"/>
      <c r="F1232"/>
      <c r="G1232"/>
      <c r="H1232"/>
      <c r="I1232"/>
      <c r="J1232"/>
      <c r="K1232"/>
      <c r="L1232"/>
      <c r="M1232"/>
      <c r="N1232" s="80"/>
    </row>
    <row r="1233" spans="4:14" ht="16" x14ac:dyDescent="0.2">
      <c r="D1233"/>
      <c r="E1233"/>
      <c r="F1233"/>
      <c r="G1233"/>
      <c r="H1233"/>
      <c r="I1233"/>
      <c r="J1233"/>
      <c r="K1233"/>
      <c r="L1233"/>
      <c r="M1233"/>
      <c r="N1233" s="80"/>
    </row>
    <row r="1234" spans="4:14" ht="16" x14ac:dyDescent="0.2">
      <c r="D1234"/>
      <c r="E1234"/>
      <c r="F1234"/>
      <c r="G1234"/>
      <c r="H1234"/>
      <c r="I1234"/>
      <c r="J1234"/>
      <c r="K1234"/>
      <c r="L1234"/>
      <c r="M1234"/>
      <c r="N1234" s="80"/>
    </row>
    <row r="1235" spans="4:14" ht="16" x14ac:dyDescent="0.2">
      <c r="D1235"/>
      <c r="E1235"/>
      <c r="F1235"/>
      <c r="G1235"/>
      <c r="H1235"/>
      <c r="I1235"/>
      <c r="J1235"/>
      <c r="K1235"/>
      <c r="L1235"/>
      <c r="M1235"/>
      <c r="N1235" s="80"/>
    </row>
    <row r="1236" spans="4:14" ht="16" x14ac:dyDescent="0.2">
      <c r="D1236"/>
      <c r="E1236"/>
      <c r="F1236"/>
      <c r="G1236"/>
      <c r="H1236"/>
      <c r="I1236"/>
      <c r="J1236"/>
      <c r="K1236"/>
      <c r="L1236"/>
      <c r="M1236"/>
      <c r="N1236" s="80"/>
    </row>
    <row r="1237" spans="4:14" ht="16" x14ac:dyDescent="0.2">
      <c r="D1237"/>
      <c r="E1237"/>
      <c r="F1237"/>
      <c r="G1237"/>
      <c r="H1237"/>
      <c r="I1237"/>
      <c r="J1237"/>
      <c r="K1237"/>
      <c r="L1237"/>
      <c r="M1237"/>
      <c r="N1237" s="80"/>
    </row>
    <row r="1238" spans="4:14" ht="16" x14ac:dyDescent="0.2">
      <c r="D1238"/>
      <c r="E1238"/>
      <c r="F1238"/>
      <c r="G1238"/>
      <c r="H1238"/>
      <c r="I1238"/>
      <c r="J1238"/>
      <c r="K1238"/>
      <c r="L1238"/>
      <c r="M1238"/>
      <c r="N1238" s="80"/>
    </row>
    <row r="1239" spans="4:14" ht="16" x14ac:dyDescent="0.2">
      <c r="D1239"/>
      <c r="E1239"/>
      <c r="F1239"/>
      <c r="G1239"/>
      <c r="H1239"/>
      <c r="I1239"/>
      <c r="J1239"/>
      <c r="K1239"/>
      <c r="L1239"/>
      <c r="M1239"/>
      <c r="N1239" s="80"/>
    </row>
    <row r="1240" spans="4:14" ht="16" x14ac:dyDescent="0.2">
      <c r="D1240"/>
      <c r="E1240"/>
      <c r="F1240"/>
      <c r="G1240"/>
      <c r="H1240"/>
      <c r="I1240"/>
      <c r="J1240"/>
      <c r="K1240"/>
      <c r="L1240"/>
      <c r="M1240"/>
      <c r="N1240" s="80"/>
    </row>
    <row r="1241" spans="4:14" ht="16" x14ac:dyDescent="0.2">
      <c r="D1241"/>
      <c r="E1241"/>
      <c r="F1241"/>
      <c r="G1241"/>
      <c r="H1241"/>
      <c r="I1241"/>
      <c r="J1241"/>
      <c r="K1241"/>
      <c r="L1241"/>
      <c r="M1241"/>
      <c r="N1241" s="80"/>
    </row>
    <row r="1242" spans="4:14" ht="16" x14ac:dyDescent="0.2">
      <c r="D1242"/>
      <c r="E1242"/>
      <c r="F1242"/>
      <c r="G1242"/>
      <c r="H1242"/>
      <c r="I1242"/>
      <c r="J1242"/>
      <c r="K1242"/>
      <c r="L1242"/>
      <c r="M1242"/>
      <c r="N1242" s="80"/>
    </row>
    <row r="1243" spans="4:14" ht="16" x14ac:dyDescent="0.2">
      <c r="D1243"/>
      <c r="E1243"/>
      <c r="F1243"/>
      <c r="G1243"/>
      <c r="H1243"/>
      <c r="I1243"/>
      <c r="J1243"/>
      <c r="K1243"/>
      <c r="L1243"/>
      <c r="M1243"/>
      <c r="N1243" s="80"/>
    </row>
    <row r="1244" spans="4:14" ht="16" x14ac:dyDescent="0.2">
      <c r="D1244"/>
      <c r="E1244"/>
      <c r="F1244"/>
      <c r="G1244"/>
      <c r="H1244"/>
      <c r="I1244"/>
      <c r="J1244"/>
      <c r="K1244"/>
      <c r="L1244"/>
      <c r="M1244"/>
      <c r="N1244" s="80"/>
    </row>
    <row r="1245" spans="4:14" ht="16" x14ac:dyDescent="0.2">
      <c r="D1245"/>
      <c r="E1245"/>
      <c r="F1245"/>
      <c r="G1245"/>
      <c r="H1245"/>
      <c r="I1245"/>
      <c r="J1245"/>
      <c r="K1245"/>
      <c r="L1245"/>
      <c r="M1245"/>
      <c r="N1245" s="80"/>
    </row>
    <row r="1246" spans="4:14" ht="16" x14ac:dyDescent="0.2">
      <c r="D1246"/>
      <c r="E1246"/>
      <c r="F1246"/>
      <c r="G1246"/>
      <c r="H1246"/>
      <c r="I1246"/>
      <c r="J1246"/>
      <c r="K1246"/>
      <c r="L1246"/>
      <c r="M1246"/>
      <c r="N1246" s="80"/>
    </row>
    <row r="1247" spans="4:14" ht="16" x14ac:dyDescent="0.2">
      <c r="D1247"/>
      <c r="E1247"/>
      <c r="F1247"/>
      <c r="G1247"/>
      <c r="H1247"/>
      <c r="I1247"/>
      <c r="J1247"/>
      <c r="K1247"/>
      <c r="L1247"/>
      <c r="M1247"/>
      <c r="N1247" s="80"/>
    </row>
    <row r="1248" spans="4:14" ht="16" x14ac:dyDescent="0.2">
      <c r="D1248"/>
      <c r="E1248"/>
      <c r="F1248"/>
      <c r="G1248"/>
      <c r="H1248"/>
      <c r="I1248"/>
      <c r="J1248"/>
      <c r="K1248"/>
      <c r="L1248"/>
      <c r="M1248"/>
      <c r="N1248" s="80"/>
    </row>
    <row r="1249" spans="4:14" ht="16" x14ac:dyDescent="0.2">
      <c r="D1249"/>
      <c r="E1249"/>
      <c r="F1249"/>
      <c r="G1249"/>
      <c r="H1249"/>
      <c r="I1249"/>
      <c r="J1249"/>
      <c r="K1249"/>
      <c r="L1249"/>
      <c r="M1249"/>
      <c r="N1249" s="80"/>
    </row>
    <row r="1250" spans="4:14" ht="16" x14ac:dyDescent="0.2">
      <c r="D1250"/>
      <c r="E1250"/>
      <c r="F1250"/>
      <c r="G1250"/>
      <c r="H1250"/>
      <c r="I1250"/>
      <c r="J1250"/>
      <c r="K1250"/>
      <c r="L1250"/>
      <c r="M1250"/>
      <c r="N1250" s="80"/>
    </row>
    <row r="1251" spans="4:14" ht="16" x14ac:dyDescent="0.2">
      <c r="D1251"/>
      <c r="E1251"/>
      <c r="F1251"/>
      <c r="G1251"/>
      <c r="H1251"/>
      <c r="I1251"/>
      <c r="J1251"/>
      <c r="K1251"/>
      <c r="L1251"/>
      <c r="M1251"/>
      <c r="N1251" s="80"/>
    </row>
    <row r="1252" spans="4:14" ht="16" x14ac:dyDescent="0.2">
      <c r="D1252"/>
      <c r="E1252"/>
      <c r="F1252"/>
      <c r="G1252"/>
      <c r="H1252"/>
      <c r="I1252"/>
      <c r="J1252"/>
      <c r="K1252"/>
      <c r="L1252"/>
      <c r="M1252"/>
      <c r="N1252" s="80"/>
    </row>
    <row r="1253" spans="4:14" ht="16" x14ac:dyDescent="0.2">
      <c r="D1253"/>
      <c r="E1253"/>
      <c r="F1253"/>
      <c r="G1253"/>
      <c r="H1253"/>
      <c r="I1253"/>
      <c r="J1253"/>
      <c r="K1253"/>
      <c r="L1253"/>
      <c r="M1253"/>
      <c r="N1253" s="80"/>
    </row>
    <row r="1254" spans="4:14" ht="16" x14ac:dyDescent="0.2">
      <c r="D1254"/>
      <c r="E1254"/>
      <c r="F1254"/>
      <c r="G1254"/>
      <c r="H1254"/>
      <c r="I1254"/>
      <c r="J1254"/>
      <c r="K1254"/>
      <c r="L1254"/>
      <c r="M1254"/>
      <c r="N1254" s="80"/>
    </row>
    <row r="1255" spans="4:14" ht="16" x14ac:dyDescent="0.2">
      <c r="D1255"/>
      <c r="E1255"/>
      <c r="F1255"/>
      <c r="G1255"/>
      <c r="H1255"/>
      <c r="I1255"/>
      <c r="J1255"/>
      <c r="K1255"/>
      <c r="L1255"/>
      <c r="M1255"/>
      <c r="N1255" s="80"/>
    </row>
    <row r="1256" spans="4:14" ht="16" x14ac:dyDescent="0.2">
      <c r="D1256"/>
      <c r="E1256"/>
      <c r="F1256"/>
      <c r="G1256"/>
      <c r="H1256"/>
      <c r="I1256"/>
      <c r="J1256"/>
      <c r="K1256"/>
      <c r="L1256"/>
      <c r="M1256"/>
      <c r="N1256" s="80"/>
    </row>
    <row r="1257" spans="4:14" ht="16" x14ac:dyDescent="0.2">
      <c r="D1257"/>
      <c r="E1257"/>
      <c r="F1257"/>
      <c r="G1257"/>
      <c r="H1257"/>
      <c r="I1257"/>
      <c r="J1257"/>
      <c r="K1257"/>
      <c r="L1257"/>
      <c r="M1257"/>
      <c r="N1257" s="80"/>
    </row>
    <row r="1258" spans="4:14" ht="16" x14ac:dyDescent="0.2">
      <c r="D1258"/>
      <c r="E1258"/>
      <c r="F1258"/>
      <c r="G1258"/>
      <c r="H1258"/>
      <c r="I1258"/>
      <c r="J1258"/>
      <c r="K1258"/>
      <c r="L1258"/>
      <c r="M1258"/>
      <c r="N1258" s="80"/>
    </row>
    <row r="1259" spans="4:14" ht="16" x14ac:dyDescent="0.2">
      <c r="D1259"/>
      <c r="E1259"/>
      <c r="F1259"/>
      <c r="G1259"/>
      <c r="H1259"/>
      <c r="I1259"/>
      <c r="J1259"/>
      <c r="K1259"/>
      <c r="L1259"/>
      <c r="M1259"/>
      <c r="N1259" s="80"/>
    </row>
    <row r="1260" spans="4:14" ht="16" x14ac:dyDescent="0.2">
      <c r="D1260"/>
      <c r="E1260"/>
      <c r="F1260"/>
      <c r="G1260"/>
      <c r="H1260"/>
      <c r="I1260"/>
      <c r="J1260"/>
      <c r="K1260"/>
      <c r="L1260"/>
      <c r="M1260"/>
      <c r="N1260" s="80"/>
    </row>
    <row r="1261" spans="4:14" ht="16" x14ac:dyDescent="0.2">
      <c r="D1261"/>
      <c r="E1261"/>
      <c r="F1261"/>
      <c r="G1261"/>
      <c r="H1261"/>
      <c r="I1261"/>
      <c r="J1261"/>
      <c r="K1261"/>
      <c r="L1261"/>
      <c r="M1261"/>
      <c r="N1261" s="80"/>
    </row>
    <row r="1262" spans="4:14" ht="16" x14ac:dyDescent="0.2">
      <c r="D1262"/>
      <c r="E1262"/>
      <c r="F1262"/>
      <c r="G1262"/>
      <c r="H1262"/>
      <c r="I1262"/>
      <c r="J1262"/>
      <c r="K1262"/>
      <c r="L1262"/>
      <c r="M1262"/>
      <c r="N1262" s="80"/>
    </row>
    <row r="1263" spans="4:14" ht="16" x14ac:dyDescent="0.2">
      <c r="D1263"/>
      <c r="E1263"/>
      <c r="F1263"/>
      <c r="G1263"/>
      <c r="H1263"/>
      <c r="I1263"/>
      <c r="J1263"/>
      <c r="K1263"/>
      <c r="L1263"/>
      <c r="M1263"/>
      <c r="N1263" s="80"/>
    </row>
    <row r="1264" spans="4:14" ht="16" x14ac:dyDescent="0.2">
      <c r="D1264"/>
      <c r="E1264"/>
      <c r="F1264"/>
      <c r="G1264"/>
      <c r="H1264"/>
      <c r="I1264"/>
      <c r="J1264"/>
      <c r="K1264"/>
      <c r="L1264"/>
      <c r="M1264"/>
      <c r="N1264" s="80"/>
    </row>
    <row r="1265" spans="4:14" ht="16" x14ac:dyDescent="0.2">
      <c r="D1265"/>
      <c r="E1265"/>
      <c r="F1265"/>
      <c r="G1265"/>
      <c r="H1265"/>
      <c r="I1265"/>
      <c r="J1265"/>
      <c r="K1265"/>
      <c r="L1265"/>
      <c r="M1265"/>
      <c r="N1265" s="80"/>
    </row>
    <row r="1266" spans="4:14" ht="16" x14ac:dyDescent="0.2">
      <c r="D1266"/>
      <c r="E1266"/>
      <c r="F1266"/>
      <c r="G1266"/>
      <c r="H1266"/>
      <c r="I1266"/>
      <c r="J1266"/>
      <c r="K1266"/>
      <c r="L1266"/>
      <c r="M1266"/>
      <c r="N1266" s="80"/>
    </row>
    <row r="1267" spans="4:14" ht="16" x14ac:dyDescent="0.2">
      <c r="D1267"/>
      <c r="E1267"/>
      <c r="F1267"/>
      <c r="G1267"/>
      <c r="H1267"/>
      <c r="I1267"/>
      <c r="J1267"/>
      <c r="K1267"/>
      <c r="L1267"/>
      <c r="M1267"/>
      <c r="N1267" s="80"/>
    </row>
    <row r="1268" spans="4:14" ht="16" x14ac:dyDescent="0.2">
      <c r="D1268"/>
      <c r="E1268"/>
      <c r="F1268"/>
      <c r="G1268"/>
      <c r="H1268"/>
      <c r="I1268"/>
      <c r="J1268"/>
      <c r="K1268"/>
      <c r="L1268"/>
      <c r="M1268"/>
      <c r="N1268" s="80"/>
    </row>
    <row r="1269" spans="4:14" ht="16" x14ac:dyDescent="0.2">
      <c r="D1269"/>
      <c r="E1269"/>
      <c r="F1269"/>
      <c r="G1269"/>
      <c r="H1269"/>
      <c r="I1269"/>
      <c r="J1269"/>
      <c r="K1269"/>
      <c r="L1269"/>
      <c r="M1269"/>
      <c r="N1269" s="80"/>
    </row>
    <row r="1270" spans="4:14" ht="16" x14ac:dyDescent="0.2">
      <c r="D1270"/>
      <c r="E1270"/>
      <c r="F1270"/>
      <c r="G1270"/>
      <c r="H1270"/>
      <c r="I1270"/>
      <c r="J1270"/>
      <c r="K1270"/>
      <c r="L1270"/>
      <c r="M1270"/>
      <c r="N1270" s="80"/>
    </row>
    <row r="1271" spans="4:14" ht="16" x14ac:dyDescent="0.2">
      <c r="D1271"/>
      <c r="E1271"/>
      <c r="F1271"/>
      <c r="G1271"/>
      <c r="H1271"/>
      <c r="I1271"/>
      <c r="J1271"/>
      <c r="K1271"/>
      <c r="L1271"/>
      <c r="M1271"/>
      <c r="N1271" s="80"/>
    </row>
    <row r="1272" spans="4:14" ht="16" x14ac:dyDescent="0.2">
      <c r="D1272"/>
      <c r="E1272"/>
      <c r="F1272"/>
      <c r="G1272"/>
      <c r="H1272"/>
      <c r="I1272"/>
      <c r="J1272"/>
      <c r="K1272"/>
      <c r="L1272"/>
      <c r="M1272"/>
      <c r="N1272" s="80"/>
    </row>
    <row r="1273" spans="4:14" ht="16" x14ac:dyDescent="0.2">
      <c r="D1273"/>
      <c r="E1273"/>
      <c r="F1273"/>
      <c r="G1273"/>
      <c r="H1273"/>
      <c r="I1273"/>
      <c r="J1273"/>
      <c r="K1273"/>
      <c r="L1273"/>
      <c r="M1273"/>
      <c r="N1273" s="80"/>
    </row>
    <row r="1274" spans="4:14" ht="16" x14ac:dyDescent="0.2">
      <c r="D1274"/>
      <c r="E1274"/>
      <c r="F1274"/>
      <c r="G1274"/>
      <c r="H1274"/>
      <c r="I1274"/>
      <c r="J1274"/>
      <c r="K1274"/>
      <c r="L1274"/>
      <c r="M1274"/>
      <c r="N1274" s="80"/>
    </row>
    <row r="1275" spans="4:14" ht="16" x14ac:dyDescent="0.2">
      <c r="D1275"/>
      <c r="E1275"/>
      <c r="F1275"/>
      <c r="G1275"/>
      <c r="H1275"/>
      <c r="I1275"/>
      <c r="J1275"/>
      <c r="K1275"/>
      <c r="L1275"/>
      <c r="M1275"/>
      <c r="N1275" s="80"/>
    </row>
    <row r="1276" spans="4:14" ht="16" x14ac:dyDescent="0.2">
      <c r="D1276"/>
      <c r="E1276"/>
      <c r="F1276"/>
      <c r="G1276"/>
      <c r="H1276"/>
      <c r="I1276"/>
      <c r="J1276"/>
      <c r="K1276"/>
      <c r="L1276"/>
      <c r="M1276"/>
      <c r="N1276" s="80"/>
    </row>
    <row r="1277" spans="4:14" ht="16" x14ac:dyDescent="0.2">
      <c r="D1277"/>
      <c r="E1277"/>
      <c r="F1277"/>
      <c r="G1277"/>
      <c r="H1277"/>
      <c r="I1277"/>
      <c r="J1277"/>
      <c r="K1277"/>
      <c r="L1277"/>
      <c r="M1277"/>
      <c r="N1277" s="80"/>
    </row>
    <row r="1278" spans="4:14" ht="16" x14ac:dyDescent="0.2">
      <c r="D1278"/>
      <c r="E1278"/>
      <c r="F1278"/>
      <c r="G1278"/>
      <c r="H1278"/>
      <c r="I1278"/>
      <c r="J1278"/>
      <c r="K1278"/>
      <c r="L1278"/>
      <c r="M1278"/>
      <c r="N1278" s="80"/>
    </row>
    <row r="1279" spans="4:14" ht="16" x14ac:dyDescent="0.2">
      <c r="D1279"/>
      <c r="E1279"/>
      <c r="F1279"/>
      <c r="G1279"/>
      <c r="H1279"/>
      <c r="I1279"/>
      <c r="J1279"/>
      <c r="K1279"/>
      <c r="L1279"/>
      <c r="M1279"/>
      <c r="N1279" s="80"/>
    </row>
    <row r="1280" spans="4:14" ht="16" x14ac:dyDescent="0.2">
      <c r="D1280"/>
      <c r="E1280"/>
      <c r="F1280"/>
      <c r="G1280"/>
      <c r="H1280"/>
      <c r="I1280"/>
      <c r="J1280"/>
      <c r="K1280"/>
      <c r="L1280"/>
      <c r="M1280"/>
      <c r="N1280" s="80"/>
    </row>
    <row r="1281" spans="4:14" ht="16" x14ac:dyDescent="0.2">
      <c r="D1281"/>
      <c r="E1281"/>
      <c r="F1281"/>
      <c r="G1281"/>
      <c r="H1281"/>
      <c r="I1281"/>
      <c r="J1281"/>
      <c r="K1281"/>
      <c r="L1281"/>
      <c r="M1281"/>
      <c r="N1281" s="80"/>
    </row>
    <row r="1282" spans="4:14" ht="16" x14ac:dyDescent="0.2">
      <c r="D1282"/>
      <c r="E1282"/>
      <c r="F1282"/>
      <c r="G1282"/>
      <c r="H1282"/>
      <c r="I1282"/>
      <c r="J1282"/>
      <c r="K1282"/>
      <c r="L1282"/>
      <c r="M1282"/>
      <c r="N1282" s="80"/>
    </row>
    <row r="1283" spans="4:14" ht="16" x14ac:dyDescent="0.2">
      <c r="D1283"/>
      <c r="E1283"/>
      <c r="F1283"/>
      <c r="G1283"/>
      <c r="H1283"/>
      <c r="I1283"/>
      <c r="J1283"/>
      <c r="K1283"/>
      <c r="L1283"/>
      <c r="M1283"/>
      <c r="N1283" s="80"/>
    </row>
    <row r="1284" spans="4:14" ht="16" x14ac:dyDescent="0.2">
      <c r="D1284"/>
      <c r="E1284"/>
      <c r="F1284"/>
      <c r="G1284"/>
      <c r="H1284"/>
      <c r="I1284"/>
      <c r="J1284"/>
      <c r="K1284"/>
      <c r="L1284"/>
      <c r="M1284"/>
      <c r="N1284" s="80"/>
    </row>
    <row r="1285" spans="4:14" ht="16" x14ac:dyDescent="0.2">
      <c r="D1285"/>
      <c r="E1285"/>
      <c r="F1285"/>
      <c r="G1285"/>
      <c r="H1285"/>
      <c r="I1285"/>
      <c r="J1285"/>
      <c r="K1285"/>
      <c r="L1285"/>
      <c r="M1285"/>
      <c r="N1285" s="80"/>
    </row>
    <row r="1286" spans="4:14" ht="16" x14ac:dyDescent="0.2">
      <c r="D1286"/>
      <c r="E1286"/>
      <c r="F1286"/>
      <c r="G1286"/>
      <c r="H1286"/>
      <c r="I1286"/>
      <c r="J1286"/>
      <c r="K1286"/>
      <c r="L1286"/>
      <c r="M1286"/>
      <c r="N1286" s="80"/>
    </row>
    <row r="1287" spans="4:14" ht="16" x14ac:dyDescent="0.2">
      <c r="D1287"/>
      <c r="E1287"/>
      <c r="F1287"/>
      <c r="G1287"/>
      <c r="H1287"/>
      <c r="I1287"/>
      <c r="J1287"/>
      <c r="K1287"/>
      <c r="L1287"/>
      <c r="M1287"/>
      <c r="N1287" s="80"/>
    </row>
    <row r="1288" spans="4:14" ht="16" x14ac:dyDescent="0.2">
      <c r="D1288"/>
      <c r="E1288"/>
      <c r="F1288"/>
      <c r="G1288"/>
      <c r="H1288"/>
      <c r="I1288"/>
      <c r="J1288"/>
      <c r="K1288"/>
      <c r="L1288"/>
      <c r="M1288"/>
      <c r="N1288" s="80"/>
    </row>
    <row r="1289" spans="4:14" ht="16" x14ac:dyDescent="0.2">
      <c r="D1289"/>
      <c r="E1289"/>
      <c r="F1289"/>
      <c r="G1289"/>
      <c r="H1289"/>
      <c r="I1289"/>
      <c r="J1289"/>
      <c r="K1289"/>
      <c r="L1289"/>
      <c r="M1289"/>
      <c r="N1289" s="80"/>
    </row>
    <row r="1290" spans="4:14" ht="16" x14ac:dyDescent="0.2">
      <c r="D1290"/>
      <c r="E1290"/>
      <c r="F1290"/>
      <c r="G1290"/>
      <c r="H1290"/>
      <c r="I1290"/>
      <c r="J1290"/>
      <c r="K1290"/>
      <c r="L1290"/>
      <c r="M1290"/>
      <c r="N1290" s="80"/>
    </row>
    <row r="1291" spans="4:14" ht="16" x14ac:dyDescent="0.2">
      <c r="D1291"/>
      <c r="E1291"/>
      <c r="F1291"/>
      <c r="G1291"/>
      <c r="H1291"/>
      <c r="I1291"/>
      <c r="J1291"/>
      <c r="K1291"/>
      <c r="L1291"/>
      <c r="M1291"/>
      <c r="N1291" s="80"/>
    </row>
    <row r="1292" spans="4:14" ht="16" x14ac:dyDescent="0.2">
      <c r="D1292"/>
      <c r="E1292"/>
      <c r="F1292"/>
      <c r="G1292"/>
      <c r="H1292"/>
      <c r="I1292"/>
      <c r="J1292"/>
      <c r="K1292"/>
      <c r="L1292"/>
      <c r="M1292"/>
      <c r="N1292" s="80"/>
    </row>
    <row r="1293" spans="4:14" ht="16" x14ac:dyDescent="0.2">
      <c r="D1293"/>
      <c r="E1293"/>
      <c r="F1293"/>
      <c r="G1293"/>
      <c r="H1293"/>
      <c r="I1293"/>
      <c r="J1293"/>
      <c r="K1293"/>
      <c r="L1293"/>
      <c r="M1293"/>
      <c r="N1293" s="80"/>
    </row>
    <row r="1294" spans="4:14" ht="16" x14ac:dyDescent="0.2">
      <c r="D1294"/>
      <c r="E1294"/>
      <c r="F1294"/>
      <c r="G1294"/>
      <c r="H1294"/>
      <c r="I1294"/>
      <c r="J1294"/>
      <c r="K1294"/>
      <c r="L1294"/>
      <c r="M1294"/>
      <c r="N1294" s="80"/>
    </row>
    <row r="1295" spans="4:14" ht="16" x14ac:dyDescent="0.2">
      <c r="D1295"/>
      <c r="E1295"/>
      <c r="F1295"/>
      <c r="G1295"/>
      <c r="H1295"/>
      <c r="I1295"/>
      <c r="J1295"/>
      <c r="K1295"/>
      <c r="L1295"/>
      <c r="M1295"/>
      <c r="N1295" s="80"/>
    </row>
    <row r="1296" spans="4:14" ht="16" x14ac:dyDescent="0.2">
      <c r="D1296"/>
      <c r="E1296"/>
      <c r="F1296"/>
      <c r="G1296"/>
      <c r="H1296"/>
      <c r="I1296"/>
      <c r="J1296"/>
      <c r="K1296"/>
      <c r="L1296"/>
      <c r="M1296"/>
      <c r="N1296" s="80"/>
    </row>
    <row r="1297" spans="4:14" ht="16" x14ac:dyDescent="0.2">
      <c r="D1297"/>
      <c r="E1297"/>
      <c r="F1297"/>
      <c r="G1297"/>
      <c r="H1297"/>
      <c r="I1297"/>
      <c r="J1297"/>
      <c r="K1297"/>
      <c r="L1297"/>
      <c r="M1297"/>
      <c r="N1297" s="80"/>
    </row>
    <row r="1298" spans="4:14" ht="16" x14ac:dyDescent="0.2">
      <c r="D1298"/>
      <c r="E1298"/>
      <c r="F1298"/>
      <c r="G1298"/>
      <c r="H1298"/>
      <c r="I1298"/>
      <c r="J1298"/>
      <c r="K1298"/>
      <c r="L1298"/>
      <c r="M1298"/>
      <c r="N1298" s="80"/>
    </row>
    <row r="1299" spans="4:14" ht="16" x14ac:dyDescent="0.2">
      <c r="D1299"/>
      <c r="E1299"/>
      <c r="F1299"/>
      <c r="G1299"/>
      <c r="H1299"/>
      <c r="I1299"/>
      <c r="J1299"/>
      <c r="K1299"/>
      <c r="L1299"/>
      <c r="M1299"/>
      <c r="N1299" s="80"/>
    </row>
    <row r="1300" spans="4:14" ht="16" x14ac:dyDescent="0.2">
      <c r="D1300"/>
      <c r="E1300"/>
      <c r="F1300"/>
      <c r="G1300"/>
      <c r="H1300"/>
      <c r="I1300"/>
      <c r="J1300"/>
      <c r="K1300"/>
      <c r="L1300"/>
      <c r="M1300"/>
      <c r="N1300" s="80"/>
    </row>
    <row r="1301" spans="4:14" ht="16" x14ac:dyDescent="0.2">
      <c r="D1301"/>
      <c r="E1301"/>
      <c r="F1301"/>
      <c r="G1301"/>
      <c r="H1301"/>
      <c r="I1301"/>
      <c r="J1301"/>
      <c r="K1301"/>
      <c r="L1301"/>
      <c r="M1301"/>
      <c r="N1301" s="80"/>
    </row>
    <row r="1302" spans="4:14" ht="16" x14ac:dyDescent="0.2">
      <c r="D1302"/>
      <c r="E1302"/>
      <c r="F1302"/>
      <c r="G1302"/>
      <c r="H1302"/>
      <c r="I1302"/>
      <c r="J1302"/>
      <c r="K1302"/>
      <c r="L1302"/>
      <c r="M1302"/>
      <c r="N1302" s="80"/>
    </row>
    <row r="1303" spans="4:14" ht="16" x14ac:dyDescent="0.2">
      <c r="D1303"/>
      <c r="E1303"/>
      <c r="F1303"/>
      <c r="G1303"/>
      <c r="H1303"/>
      <c r="I1303"/>
      <c r="J1303"/>
      <c r="K1303"/>
      <c r="L1303"/>
      <c r="M1303"/>
      <c r="N1303" s="80"/>
    </row>
    <row r="1304" spans="4:14" ht="16" x14ac:dyDescent="0.2">
      <c r="D1304"/>
      <c r="E1304"/>
      <c r="F1304"/>
      <c r="G1304"/>
      <c r="H1304"/>
      <c r="I1304"/>
      <c r="J1304"/>
      <c r="K1304"/>
      <c r="L1304"/>
      <c r="M1304"/>
      <c r="N1304" s="80"/>
    </row>
    <row r="1305" spans="4:14" ht="16" x14ac:dyDescent="0.2">
      <c r="D1305"/>
      <c r="E1305"/>
      <c r="F1305"/>
      <c r="G1305"/>
      <c r="H1305"/>
      <c r="I1305"/>
      <c r="J1305"/>
      <c r="K1305"/>
      <c r="L1305"/>
      <c r="M1305"/>
      <c r="N1305" s="80"/>
    </row>
    <row r="1306" spans="4:14" ht="16" x14ac:dyDescent="0.2">
      <c r="D1306"/>
      <c r="E1306"/>
      <c r="F1306"/>
      <c r="G1306"/>
      <c r="H1306"/>
      <c r="I1306"/>
      <c r="J1306"/>
      <c r="K1306"/>
      <c r="L1306"/>
      <c r="M1306"/>
      <c r="N1306" s="80"/>
    </row>
    <row r="1307" spans="4:14" ht="16" x14ac:dyDescent="0.2">
      <c r="D1307"/>
      <c r="E1307"/>
      <c r="F1307"/>
      <c r="G1307"/>
      <c r="H1307"/>
      <c r="I1307"/>
      <c r="J1307"/>
      <c r="K1307"/>
      <c r="L1307"/>
      <c r="M1307"/>
      <c r="N1307" s="80"/>
    </row>
    <row r="1308" spans="4:14" ht="16" x14ac:dyDescent="0.2">
      <c r="D1308"/>
      <c r="E1308"/>
      <c r="F1308"/>
      <c r="G1308"/>
      <c r="H1308"/>
      <c r="I1308"/>
      <c r="J1308"/>
      <c r="K1308"/>
      <c r="L1308"/>
      <c r="M1308"/>
      <c r="N1308" s="80"/>
    </row>
    <row r="1309" spans="4:14" ht="16" x14ac:dyDescent="0.2">
      <c r="D1309"/>
      <c r="E1309"/>
      <c r="F1309"/>
      <c r="G1309"/>
      <c r="H1309"/>
      <c r="I1309"/>
      <c r="J1309"/>
      <c r="K1309"/>
      <c r="L1309"/>
      <c r="M1309"/>
      <c r="N1309" s="80"/>
    </row>
    <row r="1310" spans="4:14" ht="16" x14ac:dyDescent="0.2">
      <c r="D1310"/>
      <c r="E1310"/>
      <c r="F1310"/>
      <c r="G1310"/>
      <c r="H1310"/>
      <c r="I1310"/>
      <c r="J1310"/>
      <c r="K1310"/>
      <c r="L1310"/>
      <c r="M1310"/>
      <c r="N1310" s="80"/>
    </row>
    <row r="1311" spans="4:14" ht="16" x14ac:dyDescent="0.2">
      <c r="D1311"/>
      <c r="E1311"/>
      <c r="F1311"/>
      <c r="G1311"/>
      <c r="H1311"/>
      <c r="I1311"/>
      <c r="J1311"/>
      <c r="K1311"/>
      <c r="L1311"/>
      <c r="M1311"/>
      <c r="N1311" s="80"/>
    </row>
    <row r="1312" spans="4:14" ht="16" x14ac:dyDescent="0.2">
      <c r="D1312"/>
      <c r="E1312"/>
      <c r="F1312"/>
      <c r="G1312"/>
      <c r="H1312"/>
      <c r="I1312"/>
      <c r="J1312"/>
      <c r="K1312"/>
      <c r="L1312"/>
      <c r="M1312"/>
      <c r="N1312" s="80"/>
    </row>
    <row r="1313" spans="4:14" ht="16" x14ac:dyDescent="0.2">
      <c r="D1313"/>
      <c r="E1313"/>
      <c r="F1313"/>
      <c r="G1313"/>
      <c r="H1313"/>
      <c r="I1313"/>
      <c r="J1313"/>
      <c r="K1313"/>
      <c r="L1313"/>
      <c r="M1313"/>
      <c r="N1313" s="80"/>
    </row>
    <row r="1314" spans="4:14" ht="16" x14ac:dyDescent="0.2">
      <c r="D1314"/>
      <c r="E1314"/>
      <c r="F1314"/>
      <c r="G1314"/>
      <c r="H1314"/>
      <c r="I1314"/>
      <c r="J1314"/>
      <c r="K1314"/>
      <c r="L1314"/>
      <c r="M1314"/>
      <c r="N1314" s="80"/>
    </row>
    <row r="1315" spans="4:14" ht="16" x14ac:dyDescent="0.2">
      <c r="D1315"/>
      <c r="E1315"/>
      <c r="F1315"/>
      <c r="G1315"/>
      <c r="H1315"/>
      <c r="I1315"/>
      <c r="J1315"/>
      <c r="K1315"/>
      <c r="L1315"/>
      <c r="M1315"/>
      <c r="N1315" s="80"/>
    </row>
    <row r="1316" spans="4:14" ht="16" x14ac:dyDescent="0.2">
      <c r="D1316"/>
      <c r="E1316"/>
      <c r="F1316"/>
      <c r="G1316"/>
      <c r="H1316"/>
      <c r="I1316"/>
      <c r="J1316"/>
      <c r="K1316"/>
      <c r="L1316"/>
      <c r="M1316"/>
      <c r="N1316" s="80"/>
    </row>
    <row r="1317" spans="4:14" ht="16" x14ac:dyDescent="0.2">
      <c r="D1317"/>
      <c r="E1317"/>
      <c r="F1317"/>
      <c r="G1317"/>
      <c r="H1317"/>
      <c r="I1317"/>
      <c r="J1317"/>
      <c r="K1317"/>
      <c r="L1317"/>
      <c r="M1317"/>
      <c r="N1317" s="80"/>
    </row>
    <row r="1318" spans="4:14" ht="16" x14ac:dyDescent="0.2">
      <c r="D1318"/>
      <c r="E1318"/>
      <c r="F1318"/>
      <c r="G1318"/>
      <c r="H1318"/>
      <c r="I1318"/>
      <c r="J1318"/>
      <c r="K1318"/>
      <c r="L1318"/>
      <c r="M1318"/>
      <c r="N1318" s="80"/>
    </row>
    <row r="1319" spans="4:14" ht="16" x14ac:dyDescent="0.2">
      <c r="D1319"/>
      <c r="E1319"/>
      <c r="F1319"/>
      <c r="G1319"/>
      <c r="H1319"/>
      <c r="I1319"/>
      <c r="J1319"/>
      <c r="K1319"/>
      <c r="L1319"/>
      <c r="M1319"/>
      <c r="N1319" s="80"/>
    </row>
    <row r="1320" spans="4:14" ht="16" x14ac:dyDescent="0.2">
      <c r="D1320"/>
      <c r="E1320"/>
      <c r="F1320"/>
      <c r="G1320"/>
      <c r="H1320"/>
      <c r="I1320"/>
      <c r="J1320"/>
      <c r="K1320"/>
      <c r="L1320"/>
      <c r="M1320"/>
      <c r="N1320" s="80"/>
    </row>
    <row r="1321" spans="4:14" ht="16" x14ac:dyDescent="0.2">
      <c r="D1321"/>
      <c r="E1321"/>
      <c r="F1321"/>
      <c r="G1321"/>
      <c r="H1321"/>
      <c r="I1321"/>
      <c r="J1321"/>
      <c r="K1321"/>
      <c r="L1321"/>
      <c r="M1321"/>
      <c r="N1321" s="80"/>
    </row>
    <row r="1322" spans="4:14" ht="16" x14ac:dyDescent="0.2">
      <c r="D1322"/>
      <c r="E1322"/>
      <c r="F1322"/>
      <c r="G1322"/>
      <c r="H1322"/>
      <c r="I1322"/>
      <c r="J1322"/>
      <c r="K1322"/>
      <c r="L1322"/>
      <c r="M1322"/>
      <c r="N1322" s="80"/>
    </row>
    <row r="1323" spans="4:14" ht="16" x14ac:dyDescent="0.2">
      <c r="D1323"/>
      <c r="E1323"/>
      <c r="F1323"/>
      <c r="G1323"/>
      <c r="H1323"/>
      <c r="I1323"/>
      <c r="J1323"/>
      <c r="K1323"/>
      <c r="L1323"/>
      <c r="M1323"/>
      <c r="N1323" s="80"/>
    </row>
    <row r="1324" spans="4:14" ht="16" x14ac:dyDescent="0.2">
      <c r="D1324"/>
      <c r="E1324"/>
      <c r="F1324"/>
      <c r="G1324"/>
      <c r="H1324"/>
      <c r="I1324"/>
      <c r="J1324"/>
      <c r="K1324"/>
      <c r="L1324"/>
      <c r="M1324"/>
      <c r="N1324" s="80"/>
    </row>
    <row r="1325" spans="4:14" ht="16" x14ac:dyDescent="0.2">
      <c r="D1325"/>
      <c r="E1325"/>
      <c r="F1325"/>
      <c r="G1325"/>
      <c r="H1325"/>
      <c r="I1325"/>
      <c r="J1325"/>
      <c r="K1325"/>
      <c r="L1325"/>
      <c r="M1325"/>
      <c r="N1325" s="80"/>
    </row>
    <row r="1326" spans="4:14" ht="16" x14ac:dyDescent="0.2">
      <c r="D1326"/>
      <c r="E1326"/>
      <c r="F1326"/>
      <c r="G1326"/>
      <c r="H1326"/>
      <c r="I1326"/>
      <c r="J1326"/>
      <c r="K1326"/>
      <c r="L1326"/>
      <c r="M1326"/>
      <c r="N1326" s="80"/>
    </row>
    <row r="1327" spans="4:14" ht="16" x14ac:dyDescent="0.2">
      <c r="D1327"/>
      <c r="E1327"/>
      <c r="F1327"/>
      <c r="G1327"/>
      <c r="H1327"/>
      <c r="I1327"/>
      <c r="J1327"/>
      <c r="K1327"/>
      <c r="L1327"/>
      <c r="M1327"/>
      <c r="N1327" s="80"/>
    </row>
    <row r="1328" spans="4:14" ht="16" x14ac:dyDescent="0.2">
      <c r="D1328"/>
      <c r="E1328"/>
      <c r="F1328"/>
      <c r="G1328"/>
      <c r="H1328"/>
      <c r="I1328"/>
      <c r="J1328"/>
      <c r="K1328"/>
      <c r="L1328"/>
      <c r="M1328"/>
      <c r="N1328" s="80"/>
    </row>
    <row r="1329" spans="4:14" ht="16" x14ac:dyDescent="0.2">
      <c r="D1329"/>
      <c r="E1329"/>
      <c r="F1329"/>
      <c r="G1329"/>
      <c r="H1329"/>
      <c r="I1329"/>
      <c r="J1329"/>
      <c r="K1329"/>
      <c r="L1329"/>
      <c r="M1329"/>
      <c r="N1329" s="80"/>
    </row>
    <row r="1330" spans="4:14" ht="16" x14ac:dyDescent="0.2">
      <c r="D1330"/>
      <c r="E1330"/>
      <c r="F1330"/>
      <c r="G1330"/>
      <c r="H1330"/>
      <c r="I1330"/>
      <c r="J1330"/>
      <c r="K1330"/>
      <c r="L1330"/>
      <c r="M1330"/>
      <c r="N1330" s="80"/>
    </row>
    <row r="1331" spans="4:14" ht="16" x14ac:dyDescent="0.2">
      <c r="D1331"/>
      <c r="E1331"/>
      <c r="F1331"/>
      <c r="G1331"/>
      <c r="H1331"/>
      <c r="I1331"/>
      <c r="J1331"/>
      <c r="K1331"/>
      <c r="L1331"/>
      <c r="M1331"/>
      <c r="N1331" s="80"/>
    </row>
    <row r="1332" spans="4:14" ht="16" x14ac:dyDescent="0.2">
      <c r="D1332"/>
      <c r="E1332"/>
      <c r="F1332"/>
      <c r="G1332"/>
      <c r="H1332"/>
      <c r="I1332"/>
      <c r="J1332"/>
      <c r="K1332"/>
      <c r="L1332"/>
      <c r="M1332"/>
      <c r="N1332" s="80"/>
    </row>
    <row r="1333" spans="4:14" ht="16" x14ac:dyDescent="0.2">
      <c r="D1333"/>
      <c r="E1333"/>
      <c r="F1333"/>
      <c r="G1333"/>
      <c r="H1333"/>
      <c r="I1333"/>
      <c r="J1333"/>
      <c r="K1333"/>
      <c r="L1333"/>
      <c r="M1333"/>
      <c r="N1333" s="80"/>
    </row>
    <row r="1334" spans="4:14" ht="16" x14ac:dyDescent="0.2">
      <c r="D1334"/>
      <c r="E1334"/>
      <c r="F1334"/>
      <c r="G1334"/>
      <c r="H1334"/>
      <c r="I1334"/>
      <c r="J1334"/>
      <c r="K1334"/>
      <c r="L1334"/>
      <c r="M1334"/>
      <c r="N1334" s="80"/>
    </row>
    <row r="1335" spans="4:14" ht="16" x14ac:dyDescent="0.2">
      <c r="D1335"/>
      <c r="E1335"/>
      <c r="F1335"/>
      <c r="G1335"/>
      <c r="H1335"/>
      <c r="I1335"/>
      <c r="J1335"/>
      <c r="K1335"/>
      <c r="L1335"/>
      <c r="M1335"/>
      <c r="N1335" s="80"/>
    </row>
    <row r="1336" spans="4:14" ht="16" x14ac:dyDescent="0.2">
      <c r="D1336"/>
      <c r="E1336"/>
      <c r="F1336"/>
      <c r="G1336"/>
      <c r="H1336"/>
      <c r="I1336"/>
      <c r="J1336"/>
      <c r="K1336"/>
      <c r="L1336"/>
      <c r="M1336"/>
      <c r="N1336" s="80"/>
    </row>
    <row r="1337" spans="4:14" ht="16" x14ac:dyDescent="0.2">
      <c r="D1337"/>
      <c r="E1337"/>
      <c r="F1337"/>
      <c r="G1337"/>
      <c r="H1337"/>
      <c r="I1337"/>
      <c r="J1337"/>
      <c r="K1337"/>
      <c r="L1337"/>
      <c r="M1337"/>
      <c r="N1337" s="80"/>
    </row>
    <row r="1338" spans="4:14" ht="16" x14ac:dyDescent="0.2">
      <c r="D1338"/>
      <c r="E1338"/>
      <c r="F1338"/>
      <c r="G1338"/>
      <c r="H1338"/>
      <c r="I1338"/>
      <c r="J1338"/>
      <c r="K1338"/>
      <c r="L1338"/>
      <c r="M1338"/>
      <c r="N1338" s="80"/>
    </row>
    <row r="1339" spans="4:14" ht="16" x14ac:dyDescent="0.2">
      <c r="D1339"/>
      <c r="E1339"/>
      <c r="F1339"/>
      <c r="G1339"/>
      <c r="H1339"/>
      <c r="I1339"/>
      <c r="J1339"/>
      <c r="K1339"/>
      <c r="L1339"/>
      <c r="M1339"/>
      <c r="N1339" s="80"/>
    </row>
    <row r="1340" spans="4:14" ht="16" x14ac:dyDescent="0.2">
      <c r="D1340"/>
      <c r="E1340"/>
      <c r="F1340"/>
      <c r="G1340"/>
      <c r="H1340"/>
      <c r="I1340"/>
      <c r="J1340"/>
      <c r="K1340"/>
      <c r="L1340"/>
      <c r="M1340"/>
      <c r="N1340" s="80"/>
    </row>
    <row r="1341" spans="4:14" ht="16" x14ac:dyDescent="0.2">
      <c r="D1341"/>
      <c r="E1341"/>
      <c r="F1341"/>
      <c r="G1341"/>
      <c r="H1341"/>
      <c r="I1341"/>
      <c r="J1341"/>
      <c r="K1341"/>
      <c r="L1341"/>
      <c r="M1341"/>
      <c r="N1341" s="80"/>
    </row>
    <row r="1342" spans="4:14" ht="16" x14ac:dyDescent="0.2">
      <c r="D1342"/>
      <c r="E1342"/>
      <c r="F1342"/>
      <c r="G1342"/>
      <c r="H1342"/>
      <c r="I1342"/>
      <c r="J1342"/>
      <c r="K1342"/>
      <c r="L1342"/>
      <c r="M1342"/>
      <c r="N1342" s="80"/>
    </row>
    <row r="1343" spans="4:14" ht="16" x14ac:dyDescent="0.2">
      <c r="D1343"/>
      <c r="E1343"/>
      <c r="F1343"/>
      <c r="G1343"/>
      <c r="H1343"/>
      <c r="I1343"/>
      <c r="J1343"/>
      <c r="K1343"/>
      <c r="L1343"/>
      <c r="M1343"/>
      <c r="N1343" s="80"/>
    </row>
    <row r="1344" spans="4:14" ht="16" x14ac:dyDescent="0.2">
      <c r="D1344"/>
      <c r="E1344"/>
      <c r="F1344"/>
      <c r="G1344"/>
      <c r="H1344"/>
      <c r="I1344"/>
      <c r="J1344"/>
      <c r="K1344"/>
      <c r="L1344"/>
      <c r="M1344"/>
      <c r="N1344" s="80"/>
    </row>
    <row r="1345" spans="4:14" ht="16" x14ac:dyDescent="0.2">
      <c r="D1345"/>
      <c r="E1345"/>
      <c r="F1345"/>
      <c r="G1345"/>
      <c r="H1345"/>
      <c r="I1345"/>
      <c r="J1345"/>
      <c r="K1345"/>
      <c r="L1345"/>
      <c r="M1345"/>
      <c r="N1345" s="80"/>
    </row>
    <row r="1346" spans="4:14" ht="16" x14ac:dyDescent="0.2">
      <c r="D1346"/>
      <c r="E1346"/>
      <c r="F1346"/>
      <c r="G1346"/>
      <c r="H1346"/>
      <c r="I1346"/>
      <c r="J1346"/>
      <c r="K1346"/>
      <c r="L1346"/>
      <c r="M1346"/>
      <c r="N1346" s="80"/>
    </row>
    <row r="1347" spans="4:14" ht="16" x14ac:dyDescent="0.2">
      <c r="D1347"/>
      <c r="E1347"/>
      <c r="F1347"/>
      <c r="G1347"/>
      <c r="H1347"/>
      <c r="I1347"/>
      <c r="J1347"/>
      <c r="K1347"/>
      <c r="L1347"/>
      <c r="M1347"/>
      <c r="N1347" s="80"/>
    </row>
    <row r="1348" spans="4:14" ht="16" x14ac:dyDescent="0.2">
      <c r="D1348"/>
      <c r="E1348"/>
      <c r="F1348"/>
      <c r="G1348"/>
      <c r="H1348"/>
      <c r="I1348"/>
      <c r="J1348"/>
      <c r="K1348"/>
      <c r="L1348"/>
      <c r="M1348"/>
      <c r="N1348" s="80"/>
    </row>
    <row r="1349" spans="4:14" ht="16" x14ac:dyDescent="0.2">
      <c r="D1349"/>
      <c r="E1349"/>
      <c r="F1349"/>
      <c r="G1349"/>
      <c r="H1349"/>
      <c r="I1349"/>
      <c r="J1349"/>
      <c r="K1349"/>
      <c r="L1349"/>
      <c r="M1349"/>
      <c r="N1349" s="80"/>
    </row>
    <row r="1350" spans="4:14" ht="16" x14ac:dyDescent="0.2">
      <c r="D1350"/>
      <c r="E1350"/>
      <c r="F1350"/>
      <c r="G1350"/>
      <c r="H1350"/>
      <c r="I1350"/>
      <c r="J1350"/>
      <c r="K1350"/>
      <c r="L1350"/>
      <c r="M1350"/>
      <c r="N1350" s="80"/>
    </row>
    <row r="1351" spans="4:14" ht="16" x14ac:dyDescent="0.2">
      <c r="D1351"/>
      <c r="E1351"/>
      <c r="F1351"/>
      <c r="G1351"/>
      <c r="H1351"/>
      <c r="I1351"/>
      <c r="J1351"/>
      <c r="K1351"/>
      <c r="L1351"/>
      <c r="M1351"/>
      <c r="N1351" s="80"/>
    </row>
    <row r="1352" spans="4:14" ht="16" x14ac:dyDescent="0.2">
      <c r="D1352"/>
      <c r="E1352"/>
      <c r="F1352"/>
      <c r="G1352"/>
      <c r="H1352"/>
      <c r="I1352"/>
      <c r="J1352"/>
      <c r="K1352"/>
      <c r="L1352"/>
      <c r="M1352"/>
      <c r="N1352" s="80"/>
    </row>
    <row r="1353" spans="4:14" ht="16" x14ac:dyDescent="0.2">
      <c r="D1353"/>
      <c r="E1353"/>
      <c r="F1353"/>
      <c r="G1353"/>
      <c r="H1353"/>
      <c r="I1353"/>
      <c r="J1353"/>
      <c r="K1353"/>
      <c r="L1353"/>
      <c r="M1353"/>
      <c r="N1353" s="80"/>
    </row>
    <row r="1354" spans="4:14" ht="16" x14ac:dyDescent="0.2">
      <c r="D1354"/>
      <c r="E1354"/>
      <c r="F1354"/>
      <c r="G1354"/>
      <c r="H1354"/>
      <c r="I1354"/>
      <c r="J1354"/>
      <c r="K1354"/>
      <c r="L1354"/>
      <c r="M1354"/>
      <c r="N1354" s="80"/>
    </row>
    <row r="1355" spans="4:14" ht="16" x14ac:dyDescent="0.2">
      <c r="D1355"/>
      <c r="E1355"/>
      <c r="F1355"/>
      <c r="G1355"/>
      <c r="H1355"/>
      <c r="I1355"/>
      <c r="J1355"/>
      <c r="K1355"/>
      <c r="L1355"/>
      <c r="M1355"/>
      <c r="N1355" s="80"/>
    </row>
    <row r="1356" spans="4:14" ht="16" x14ac:dyDescent="0.2">
      <c r="D1356"/>
      <c r="E1356"/>
      <c r="F1356"/>
      <c r="G1356"/>
      <c r="H1356"/>
      <c r="I1356"/>
      <c r="J1356"/>
      <c r="K1356"/>
      <c r="L1356"/>
      <c r="M1356"/>
      <c r="N1356" s="80"/>
    </row>
    <row r="1357" spans="4:14" ht="16" x14ac:dyDescent="0.2">
      <c r="D1357"/>
      <c r="E1357"/>
      <c r="F1357"/>
      <c r="G1357"/>
      <c r="H1357"/>
      <c r="I1357"/>
      <c r="J1357"/>
      <c r="K1357"/>
      <c r="L1357"/>
      <c r="M1357"/>
      <c r="N1357" s="80"/>
    </row>
    <row r="1358" spans="4:14" ht="16" x14ac:dyDescent="0.2">
      <c r="D1358"/>
      <c r="E1358"/>
      <c r="F1358"/>
      <c r="G1358"/>
      <c r="H1358"/>
      <c r="I1358"/>
      <c r="J1358"/>
      <c r="K1358"/>
      <c r="L1358"/>
      <c r="M1358"/>
      <c r="N1358" s="80"/>
    </row>
    <row r="1359" spans="4:14" ht="16" x14ac:dyDescent="0.2">
      <c r="D1359"/>
      <c r="E1359"/>
      <c r="F1359"/>
      <c r="G1359"/>
      <c r="H1359"/>
      <c r="I1359"/>
      <c r="J1359"/>
      <c r="K1359"/>
      <c r="L1359"/>
      <c r="M1359"/>
      <c r="N1359" s="80"/>
    </row>
    <row r="1360" spans="4:14" ht="16" x14ac:dyDescent="0.2">
      <c r="D1360"/>
      <c r="E1360"/>
      <c r="F1360"/>
      <c r="G1360"/>
      <c r="H1360"/>
      <c r="I1360"/>
      <c r="J1360"/>
      <c r="K1360"/>
      <c r="L1360"/>
      <c r="M1360"/>
      <c r="N1360" s="80"/>
    </row>
    <row r="1361" spans="4:14" ht="16" x14ac:dyDescent="0.2">
      <c r="D1361"/>
      <c r="E1361"/>
      <c r="F1361"/>
      <c r="G1361"/>
      <c r="H1361"/>
      <c r="I1361"/>
      <c r="J1361"/>
      <c r="K1361"/>
      <c r="L1361"/>
      <c r="M1361"/>
      <c r="N1361" s="80"/>
    </row>
    <row r="1362" spans="4:14" ht="16" x14ac:dyDescent="0.2">
      <c r="D1362"/>
      <c r="E1362"/>
      <c r="F1362"/>
      <c r="G1362"/>
      <c r="H1362"/>
      <c r="I1362"/>
      <c r="J1362"/>
      <c r="K1362"/>
      <c r="L1362"/>
      <c r="M1362"/>
      <c r="N1362" s="80"/>
    </row>
    <row r="1363" spans="4:14" ht="16" x14ac:dyDescent="0.2">
      <c r="D1363"/>
      <c r="E1363"/>
      <c r="F1363"/>
      <c r="G1363"/>
      <c r="H1363"/>
      <c r="I1363"/>
      <c r="J1363"/>
      <c r="K1363"/>
      <c r="L1363"/>
      <c r="M1363"/>
      <c r="N1363" s="80"/>
    </row>
    <row r="1364" spans="4:14" ht="16" x14ac:dyDescent="0.2">
      <c r="D1364"/>
      <c r="E1364"/>
      <c r="F1364"/>
      <c r="G1364"/>
      <c r="H1364"/>
      <c r="I1364"/>
      <c r="J1364"/>
      <c r="K1364"/>
      <c r="L1364"/>
      <c r="M1364"/>
      <c r="N1364" s="80"/>
    </row>
    <row r="1365" spans="4:14" ht="16" x14ac:dyDescent="0.2">
      <c r="D1365"/>
      <c r="E1365"/>
      <c r="F1365"/>
      <c r="G1365"/>
      <c r="H1365"/>
      <c r="I1365"/>
      <c r="J1365"/>
      <c r="K1365"/>
      <c r="L1365"/>
      <c r="M1365"/>
      <c r="N1365" s="80"/>
    </row>
    <row r="1366" spans="4:14" ht="16" x14ac:dyDescent="0.2">
      <c r="D1366"/>
      <c r="E1366"/>
      <c r="F1366"/>
      <c r="G1366"/>
      <c r="H1366"/>
      <c r="I1366"/>
      <c r="J1366"/>
      <c r="K1366"/>
      <c r="L1366"/>
      <c r="M1366"/>
      <c r="N1366" s="80"/>
    </row>
    <row r="1367" spans="4:14" ht="16" x14ac:dyDescent="0.2">
      <c r="D1367"/>
      <c r="E1367"/>
      <c r="F1367"/>
      <c r="G1367"/>
      <c r="H1367"/>
      <c r="I1367"/>
      <c r="J1367"/>
      <c r="K1367"/>
      <c r="L1367"/>
      <c r="M1367"/>
      <c r="N1367" s="80"/>
    </row>
    <row r="1368" spans="4:14" ht="16" x14ac:dyDescent="0.2">
      <c r="D1368"/>
      <c r="E1368"/>
      <c r="F1368"/>
      <c r="G1368"/>
      <c r="H1368"/>
      <c r="I1368"/>
      <c r="J1368"/>
      <c r="K1368"/>
      <c r="L1368"/>
      <c r="M1368"/>
      <c r="N1368" s="80"/>
    </row>
    <row r="1369" spans="4:14" ht="16" x14ac:dyDescent="0.2">
      <c r="D1369"/>
      <c r="E1369"/>
      <c r="F1369"/>
      <c r="G1369"/>
      <c r="H1369"/>
      <c r="I1369"/>
      <c r="J1369"/>
      <c r="K1369"/>
      <c r="L1369"/>
      <c r="M1369"/>
      <c r="N1369" s="80"/>
    </row>
    <row r="1370" spans="4:14" ht="16" x14ac:dyDescent="0.2">
      <c r="D1370"/>
      <c r="E1370"/>
      <c r="F1370"/>
      <c r="G1370"/>
      <c r="H1370"/>
      <c r="I1370"/>
      <c r="J1370"/>
      <c r="K1370"/>
      <c r="L1370"/>
      <c r="M1370"/>
      <c r="N1370" s="80"/>
    </row>
    <row r="1371" spans="4:14" ht="16" x14ac:dyDescent="0.2">
      <c r="D1371"/>
      <c r="E1371"/>
      <c r="F1371"/>
      <c r="G1371"/>
      <c r="H1371"/>
      <c r="I1371"/>
      <c r="J1371"/>
      <c r="K1371"/>
      <c r="L1371"/>
      <c r="M1371"/>
      <c r="N1371" s="80"/>
    </row>
    <row r="1372" spans="4:14" ht="16" x14ac:dyDescent="0.2">
      <c r="D1372"/>
      <c r="E1372"/>
      <c r="F1372"/>
      <c r="G1372"/>
      <c r="H1372"/>
      <c r="I1372"/>
      <c r="J1372"/>
      <c r="K1372"/>
      <c r="L1372"/>
      <c r="M1372"/>
      <c r="N1372" s="80"/>
    </row>
    <row r="1373" spans="4:14" ht="16" x14ac:dyDescent="0.2">
      <c r="D1373"/>
      <c r="E1373"/>
      <c r="F1373"/>
      <c r="G1373"/>
      <c r="H1373"/>
      <c r="I1373"/>
      <c r="J1373"/>
      <c r="K1373"/>
      <c r="L1373"/>
      <c r="M1373"/>
      <c r="N1373" s="80"/>
    </row>
    <row r="1374" spans="4:14" ht="16" x14ac:dyDescent="0.2">
      <c r="D1374"/>
      <c r="E1374"/>
      <c r="F1374"/>
      <c r="G1374"/>
      <c r="H1374"/>
      <c r="I1374"/>
      <c r="J1374"/>
      <c r="K1374"/>
      <c r="L1374"/>
      <c r="M1374"/>
      <c r="N1374" s="80"/>
    </row>
    <row r="1375" spans="4:14" ht="16" x14ac:dyDescent="0.2">
      <c r="D1375"/>
      <c r="E1375"/>
      <c r="F1375"/>
      <c r="G1375"/>
      <c r="H1375"/>
      <c r="I1375"/>
      <c r="J1375"/>
      <c r="K1375"/>
      <c r="L1375"/>
      <c r="M1375"/>
      <c r="N1375" s="80"/>
    </row>
    <row r="1376" spans="4:14" ht="16" x14ac:dyDescent="0.2">
      <c r="D1376"/>
      <c r="E1376"/>
      <c r="F1376"/>
      <c r="G1376"/>
      <c r="H1376"/>
      <c r="I1376"/>
      <c r="J1376"/>
      <c r="K1376"/>
      <c r="L1376"/>
      <c r="M1376"/>
      <c r="N1376" s="80"/>
    </row>
    <row r="1377" spans="4:14" ht="16" x14ac:dyDescent="0.2">
      <c r="D1377"/>
      <c r="E1377"/>
      <c r="F1377"/>
      <c r="G1377"/>
      <c r="H1377"/>
      <c r="I1377"/>
      <c r="J1377"/>
      <c r="K1377"/>
      <c r="L1377"/>
      <c r="M1377"/>
      <c r="N1377" s="80"/>
    </row>
    <row r="1378" spans="4:14" ht="16" x14ac:dyDescent="0.2">
      <c r="D1378"/>
      <c r="E1378"/>
      <c r="F1378"/>
      <c r="G1378"/>
      <c r="H1378"/>
      <c r="I1378"/>
      <c r="J1378"/>
      <c r="K1378"/>
      <c r="L1378"/>
      <c r="M1378"/>
      <c r="N1378" s="80"/>
    </row>
    <row r="1379" spans="4:14" ht="16" x14ac:dyDescent="0.2">
      <c r="D1379"/>
      <c r="E1379"/>
      <c r="F1379"/>
      <c r="G1379"/>
      <c r="H1379"/>
      <c r="I1379"/>
      <c r="J1379"/>
      <c r="K1379"/>
      <c r="L1379"/>
      <c r="M1379"/>
      <c r="N1379" s="80"/>
    </row>
    <row r="1380" spans="4:14" ht="16" x14ac:dyDescent="0.2">
      <c r="D1380"/>
      <c r="E1380"/>
      <c r="F1380"/>
      <c r="G1380"/>
      <c r="H1380"/>
      <c r="I1380"/>
      <c r="J1380"/>
      <c r="K1380"/>
      <c r="L1380"/>
      <c r="M1380"/>
      <c r="N1380" s="80"/>
    </row>
    <row r="1381" spans="4:14" ht="16" x14ac:dyDescent="0.2">
      <c r="D1381"/>
      <c r="E1381"/>
      <c r="F1381"/>
      <c r="G1381"/>
      <c r="H1381"/>
      <c r="I1381"/>
      <c r="J1381"/>
      <c r="K1381"/>
      <c r="L1381"/>
      <c r="M1381"/>
      <c r="N1381" s="80"/>
    </row>
    <row r="1382" spans="4:14" ht="16" x14ac:dyDescent="0.2">
      <c r="D1382"/>
      <c r="E1382"/>
      <c r="F1382"/>
      <c r="G1382"/>
      <c r="H1382"/>
      <c r="I1382"/>
      <c r="J1382"/>
      <c r="K1382"/>
      <c r="L1382"/>
      <c r="M1382"/>
      <c r="N1382" s="80"/>
    </row>
    <row r="1383" spans="4:14" ht="16" x14ac:dyDescent="0.2">
      <c r="D1383"/>
      <c r="E1383"/>
      <c r="F1383"/>
      <c r="G1383"/>
      <c r="H1383"/>
      <c r="I1383"/>
      <c r="J1383"/>
      <c r="K1383"/>
      <c r="L1383"/>
      <c r="M1383"/>
      <c r="N1383" s="80"/>
    </row>
    <row r="1384" spans="4:14" ht="16" x14ac:dyDescent="0.2">
      <c r="D1384"/>
      <c r="E1384"/>
      <c r="F1384"/>
      <c r="G1384"/>
      <c r="H1384"/>
      <c r="I1384"/>
      <c r="J1384"/>
      <c r="K1384"/>
      <c r="L1384"/>
      <c r="M1384"/>
      <c r="N1384" s="80"/>
    </row>
    <row r="1385" spans="4:14" ht="16" x14ac:dyDescent="0.2">
      <c r="D1385"/>
      <c r="E1385"/>
      <c r="F1385"/>
      <c r="G1385"/>
      <c r="H1385"/>
      <c r="I1385"/>
      <c r="J1385"/>
      <c r="K1385"/>
      <c r="L1385"/>
      <c r="M1385"/>
      <c r="N1385" s="80"/>
    </row>
    <row r="1386" spans="4:14" ht="16" x14ac:dyDescent="0.2">
      <c r="D1386"/>
      <c r="E1386"/>
      <c r="F1386"/>
      <c r="G1386"/>
      <c r="H1386"/>
      <c r="I1386"/>
      <c r="J1386"/>
      <c r="K1386"/>
      <c r="L1386"/>
      <c r="M1386"/>
      <c r="N1386" s="80"/>
    </row>
    <row r="1387" spans="4:14" ht="16" x14ac:dyDescent="0.2">
      <c r="D1387"/>
      <c r="E1387"/>
      <c r="F1387"/>
      <c r="G1387"/>
      <c r="H1387"/>
      <c r="I1387"/>
      <c r="J1387"/>
      <c r="K1387"/>
      <c r="L1387"/>
      <c r="M1387"/>
      <c r="N1387" s="80"/>
    </row>
    <row r="1388" spans="4:14" ht="16" x14ac:dyDescent="0.2">
      <c r="D1388"/>
      <c r="E1388"/>
      <c r="F1388"/>
      <c r="G1388"/>
      <c r="H1388"/>
      <c r="I1388"/>
      <c r="J1388"/>
      <c r="K1388"/>
      <c r="L1388"/>
      <c r="M1388"/>
      <c r="N1388" s="80"/>
    </row>
    <row r="1389" spans="4:14" ht="16" x14ac:dyDescent="0.2">
      <c r="D1389"/>
      <c r="E1389"/>
      <c r="F1389"/>
      <c r="G1389"/>
      <c r="H1389"/>
      <c r="I1389"/>
      <c r="J1389"/>
      <c r="K1389"/>
      <c r="L1389"/>
      <c r="M1389"/>
      <c r="N1389" s="80"/>
    </row>
    <row r="1390" spans="4:14" ht="16" x14ac:dyDescent="0.2">
      <c r="D1390"/>
      <c r="E1390"/>
      <c r="F1390"/>
      <c r="G1390"/>
      <c r="H1390"/>
      <c r="I1390"/>
      <c r="J1390"/>
      <c r="K1390"/>
      <c r="L1390"/>
      <c r="M1390"/>
      <c r="N1390" s="80"/>
    </row>
    <row r="1391" spans="4:14" ht="16" x14ac:dyDescent="0.2">
      <c r="D1391"/>
      <c r="E1391"/>
      <c r="F1391"/>
      <c r="G1391"/>
      <c r="H1391"/>
      <c r="I1391"/>
      <c r="J1391"/>
      <c r="K1391"/>
      <c r="L1391"/>
      <c r="M1391"/>
      <c r="N1391" s="80"/>
    </row>
    <row r="1392" spans="4:14" ht="16" x14ac:dyDescent="0.2">
      <c r="D1392"/>
      <c r="E1392"/>
      <c r="F1392"/>
      <c r="G1392"/>
      <c r="H1392"/>
      <c r="I1392"/>
      <c r="J1392"/>
      <c r="K1392"/>
      <c r="L1392"/>
      <c r="M1392"/>
      <c r="N1392" s="80"/>
    </row>
    <row r="1393" spans="4:14" ht="16" x14ac:dyDescent="0.2">
      <c r="D1393"/>
      <c r="E1393"/>
      <c r="F1393"/>
      <c r="G1393"/>
      <c r="H1393"/>
      <c r="I1393"/>
      <c r="J1393"/>
      <c r="K1393"/>
      <c r="L1393"/>
      <c r="M1393"/>
      <c r="N1393" s="80"/>
    </row>
    <row r="1394" spans="4:14" ht="16" x14ac:dyDescent="0.2">
      <c r="D1394"/>
      <c r="E1394"/>
      <c r="F1394"/>
      <c r="G1394"/>
      <c r="H1394"/>
      <c r="I1394"/>
      <c r="J1394"/>
      <c r="K1394"/>
      <c r="L1394"/>
      <c r="M1394"/>
      <c r="N1394" s="80"/>
    </row>
    <row r="1395" spans="4:14" ht="16" x14ac:dyDescent="0.2">
      <c r="D1395"/>
      <c r="E1395"/>
      <c r="F1395"/>
      <c r="G1395"/>
      <c r="H1395"/>
      <c r="I1395"/>
      <c r="J1395"/>
      <c r="K1395"/>
      <c r="L1395"/>
      <c r="M1395"/>
      <c r="N1395" s="80"/>
    </row>
    <row r="1396" spans="4:14" ht="16" x14ac:dyDescent="0.2">
      <c r="D1396"/>
      <c r="E1396"/>
      <c r="F1396"/>
      <c r="G1396"/>
      <c r="H1396"/>
      <c r="I1396"/>
      <c r="J1396"/>
      <c r="K1396"/>
      <c r="L1396"/>
      <c r="M1396"/>
      <c r="N1396" s="80"/>
    </row>
    <row r="1397" spans="4:14" ht="16" x14ac:dyDescent="0.2">
      <c r="D1397"/>
      <c r="E1397"/>
      <c r="F1397"/>
      <c r="G1397"/>
      <c r="H1397"/>
      <c r="I1397"/>
      <c r="J1397"/>
      <c r="K1397"/>
      <c r="L1397"/>
      <c r="M1397"/>
      <c r="N1397" s="80"/>
    </row>
    <row r="1398" spans="4:14" ht="16" x14ac:dyDescent="0.2">
      <c r="D1398"/>
      <c r="E1398"/>
      <c r="F1398"/>
      <c r="G1398"/>
      <c r="H1398"/>
      <c r="I1398"/>
      <c r="J1398"/>
      <c r="K1398"/>
      <c r="L1398"/>
      <c r="M1398"/>
      <c r="N1398" s="80"/>
    </row>
    <row r="1399" spans="4:14" ht="16" x14ac:dyDescent="0.2">
      <c r="D1399"/>
      <c r="E1399"/>
      <c r="F1399"/>
      <c r="G1399"/>
      <c r="H1399"/>
      <c r="I1399"/>
      <c r="J1399"/>
      <c r="K1399"/>
      <c r="L1399"/>
      <c r="M1399"/>
      <c r="N1399" s="80"/>
    </row>
    <row r="1400" spans="4:14" ht="16" x14ac:dyDescent="0.2">
      <c r="D1400"/>
      <c r="E1400"/>
      <c r="F1400"/>
      <c r="G1400"/>
      <c r="H1400"/>
      <c r="I1400"/>
      <c r="J1400"/>
      <c r="K1400"/>
      <c r="L1400"/>
      <c r="M1400"/>
      <c r="N1400" s="80"/>
    </row>
    <row r="1401" spans="4:14" ht="16" x14ac:dyDescent="0.2">
      <c r="D1401"/>
      <c r="E1401"/>
      <c r="F1401"/>
      <c r="G1401"/>
      <c r="H1401"/>
      <c r="I1401"/>
      <c r="J1401"/>
      <c r="K1401"/>
      <c r="L1401"/>
      <c r="M1401"/>
      <c r="N1401" s="80"/>
    </row>
    <row r="1402" spans="4:14" ht="16" x14ac:dyDescent="0.2">
      <c r="D1402"/>
      <c r="E1402"/>
      <c r="F1402"/>
      <c r="G1402"/>
      <c r="H1402"/>
      <c r="I1402"/>
      <c r="J1402"/>
      <c r="K1402"/>
      <c r="L1402"/>
      <c r="M1402"/>
      <c r="N1402" s="80"/>
    </row>
    <row r="1403" spans="4:14" ht="16" x14ac:dyDescent="0.2">
      <c r="D1403"/>
      <c r="E1403"/>
      <c r="F1403"/>
      <c r="G1403"/>
      <c r="H1403"/>
      <c r="I1403"/>
      <c r="J1403"/>
      <c r="K1403"/>
      <c r="L1403"/>
      <c r="M1403"/>
      <c r="N1403" s="80"/>
    </row>
    <row r="1404" spans="4:14" ht="16" x14ac:dyDescent="0.2">
      <c r="D1404"/>
      <c r="E1404"/>
      <c r="F1404"/>
      <c r="G1404"/>
      <c r="H1404"/>
      <c r="I1404"/>
      <c r="J1404"/>
      <c r="K1404"/>
      <c r="L1404"/>
      <c r="M1404"/>
      <c r="N1404" s="80"/>
    </row>
    <row r="1405" spans="4:14" ht="16" x14ac:dyDescent="0.2">
      <c r="D1405"/>
      <c r="E1405"/>
      <c r="F1405"/>
      <c r="G1405"/>
      <c r="H1405"/>
      <c r="I1405"/>
      <c r="J1405"/>
      <c r="K1405"/>
      <c r="L1405"/>
      <c r="M1405"/>
      <c r="N1405" s="80"/>
    </row>
    <row r="1406" spans="4:14" ht="16" x14ac:dyDescent="0.2">
      <c r="D1406"/>
      <c r="E1406"/>
      <c r="F1406"/>
      <c r="G1406"/>
      <c r="H1406"/>
      <c r="I1406"/>
      <c r="J1406"/>
      <c r="K1406"/>
      <c r="L1406"/>
      <c r="M1406"/>
      <c r="N1406" s="80"/>
    </row>
    <row r="1407" spans="4:14" ht="16" x14ac:dyDescent="0.2">
      <c r="D1407"/>
      <c r="E1407"/>
      <c r="F1407"/>
      <c r="G1407"/>
      <c r="H1407"/>
      <c r="I1407"/>
      <c r="J1407"/>
      <c r="K1407"/>
      <c r="L1407"/>
      <c r="M1407"/>
      <c r="N1407" s="80"/>
    </row>
    <row r="1408" spans="4:14" ht="16" x14ac:dyDescent="0.2">
      <c r="D1408"/>
      <c r="E1408"/>
      <c r="F1408"/>
      <c r="G1408"/>
      <c r="H1408"/>
      <c r="I1408"/>
      <c r="J1408"/>
      <c r="K1408"/>
      <c r="L1408"/>
      <c r="M1408"/>
      <c r="N1408" s="80"/>
    </row>
    <row r="1409" spans="4:14" ht="16" x14ac:dyDescent="0.2">
      <c r="D1409"/>
      <c r="E1409"/>
      <c r="F1409"/>
      <c r="G1409"/>
      <c r="H1409"/>
      <c r="I1409"/>
      <c r="J1409"/>
      <c r="K1409"/>
      <c r="L1409"/>
      <c r="M1409"/>
      <c r="N1409" s="80"/>
    </row>
    <row r="1410" spans="4:14" ht="16" x14ac:dyDescent="0.2">
      <c r="D1410"/>
      <c r="E1410"/>
      <c r="F1410"/>
      <c r="G1410"/>
      <c r="H1410"/>
      <c r="I1410"/>
      <c r="J1410"/>
      <c r="K1410"/>
      <c r="L1410"/>
      <c r="M1410"/>
      <c r="N1410" s="80"/>
    </row>
    <row r="1411" spans="4:14" ht="16" x14ac:dyDescent="0.2">
      <c r="D1411"/>
      <c r="E1411"/>
      <c r="F1411"/>
      <c r="G1411"/>
      <c r="H1411"/>
      <c r="I1411"/>
      <c r="J1411"/>
      <c r="K1411"/>
      <c r="L1411"/>
      <c r="M1411"/>
      <c r="N1411" s="80"/>
    </row>
    <row r="1412" spans="4:14" ht="16" x14ac:dyDescent="0.2">
      <c r="D1412"/>
      <c r="E1412"/>
      <c r="F1412"/>
      <c r="G1412"/>
      <c r="H1412"/>
      <c r="I1412"/>
      <c r="J1412"/>
      <c r="K1412"/>
      <c r="L1412"/>
      <c r="M1412"/>
      <c r="N1412" s="80"/>
    </row>
    <row r="1413" spans="4:14" ht="16" x14ac:dyDescent="0.2">
      <c r="D1413"/>
      <c r="E1413"/>
      <c r="F1413"/>
      <c r="G1413"/>
      <c r="H1413"/>
      <c r="I1413"/>
      <c r="J1413"/>
      <c r="K1413"/>
      <c r="L1413"/>
      <c r="M1413"/>
      <c r="N1413" s="80"/>
    </row>
    <row r="1414" spans="4:14" ht="16" x14ac:dyDescent="0.2">
      <c r="D1414"/>
      <c r="E1414"/>
      <c r="F1414"/>
      <c r="G1414"/>
      <c r="H1414"/>
      <c r="I1414"/>
      <c r="J1414"/>
      <c r="K1414"/>
      <c r="L1414"/>
      <c r="M1414"/>
      <c r="N1414" s="80"/>
    </row>
    <row r="1415" spans="4:14" ht="16" x14ac:dyDescent="0.2">
      <c r="D1415"/>
      <c r="E1415"/>
      <c r="F1415"/>
      <c r="G1415"/>
      <c r="H1415"/>
      <c r="I1415"/>
      <c r="J1415"/>
      <c r="K1415"/>
      <c r="L1415"/>
      <c r="M1415"/>
      <c r="N1415" s="80"/>
    </row>
    <row r="1416" spans="4:14" ht="16" x14ac:dyDescent="0.2">
      <c r="D1416"/>
      <c r="E1416"/>
      <c r="F1416"/>
      <c r="G1416"/>
      <c r="H1416"/>
      <c r="I1416"/>
      <c r="J1416"/>
      <c r="K1416"/>
      <c r="L1416"/>
      <c r="M1416"/>
      <c r="N1416" s="80"/>
    </row>
    <row r="1417" spans="4:14" ht="16" x14ac:dyDescent="0.2">
      <c r="D1417"/>
      <c r="E1417"/>
      <c r="F1417"/>
      <c r="G1417"/>
      <c r="H1417"/>
      <c r="I1417"/>
      <c r="J1417"/>
      <c r="K1417"/>
      <c r="L1417"/>
      <c r="M1417"/>
      <c r="N1417" s="80"/>
    </row>
    <row r="1418" spans="4:14" ht="16" x14ac:dyDescent="0.2">
      <c r="D1418"/>
      <c r="E1418"/>
      <c r="F1418"/>
      <c r="G1418"/>
      <c r="H1418"/>
      <c r="I1418"/>
      <c r="J1418"/>
      <c r="K1418"/>
      <c r="L1418"/>
      <c r="M1418"/>
      <c r="N1418" s="80"/>
    </row>
    <row r="1419" spans="4:14" ht="16" x14ac:dyDescent="0.2">
      <c r="D1419"/>
      <c r="E1419"/>
      <c r="F1419"/>
      <c r="G1419"/>
      <c r="H1419"/>
      <c r="I1419"/>
      <c r="J1419"/>
      <c r="K1419"/>
      <c r="L1419"/>
      <c r="M1419"/>
      <c r="N1419" s="80"/>
    </row>
    <row r="1420" spans="4:14" ht="16" x14ac:dyDescent="0.2">
      <c r="D1420"/>
      <c r="E1420"/>
      <c r="F1420"/>
      <c r="G1420"/>
      <c r="H1420"/>
      <c r="I1420"/>
      <c r="J1420"/>
      <c r="K1420"/>
      <c r="L1420"/>
      <c r="M1420"/>
      <c r="N1420" s="80"/>
    </row>
    <row r="1421" spans="4:14" ht="16" x14ac:dyDescent="0.2">
      <c r="D1421"/>
      <c r="E1421"/>
      <c r="F1421"/>
      <c r="G1421"/>
      <c r="H1421"/>
      <c r="I1421"/>
      <c r="J1421"/>
      <c r="K1421"/>
      <c r="L1421"/>
      <c r="M1421"/>
      <c r="N1421" s="80"/>
    </row>
    <row r="1422" spans="4:14" ht="16" x14ac:dyDescent="0.2">
      <c r="D1422"/>
      <c r="E1422"/>
      <c r="F1422"/>
      <c r="G1422"/>
      <c r="H1422"/>
      <c r="I1422"/>
      <c r="J1422"/>
      <c r="K1422"/>
      <c r="L1422"/>
      <c r="M1422"/>
      <c r="N1422" s="80"/>
    </row>
    <row r="1423" spans="4:14" ht="16" x14ac:dyDescent="0.2">
      <c r="D1423"/>
      <c r="E1423"/>
      <c r="F1423"/>
      <c r="G1423"/>
      <c r="H1423"/>
      <c r="I1423"/>
      <c r="J1423"/>
      <c r="K1423"/>
      <c r="L1423"/>
      <c r="M1423"/>
      <c r="N1423" s="80"/>
    </row>
    <row r="1424" spans="4:14" ht="16" x14ac:dyDescent="0.2">
      <c r="D1424"/>
      <c r="E1424"/>
      <c r="F1424"/>
      <c r="G1424"/>
      <c r="H1424"/>
      <c r="I1424"/>
      <c r="J1424"/>
      <c r="K1424"/>
      <c r="L1424"/>
      <c r="M1424"/>
      <c r="N1424" s="80"/>
    </row>
    <row r="1425" spans="4:14" ht="16" x14ac:dyDescent="0.2">
      <c r="D1425"/>
      <c r="E1425"/>
      <c r="F1425"/>
      <c r="G1425"/>
      <c r="H1425"/>
      <c r="I1425"/>
      <c r="J1425"/>
      <c r="K1425"/>
      <c r="L1425"/>
      <c r="M1425"/>
      <c r="N1425" s="80"/>
    </row>
    <row r="1426" spans="4:14" ht="16" x14ac:dyDescent="0.2">
      <c r="D1426"/>
      <c r="E1426"/>
      <c r="F1426"/>
      <c r="G1426"/>
      <c r="H1426"/>
      <c r="I1426"/>
      <c r="J1426"/>
      <c r="K1426"/>
      <c r="L1426"/>
      <c r="M1426"/>
      <c r="N1426" s="80"/>
    </row>
    <row r="1427" spans="4:14" ht="16" x14ac:dyDescent="0.2">
      <c r="D1427"/>
      <c r="E1427"/>
      <c r="F1427"/>
      <c r="G1427"/>
      <c r="H1427"/>
      <c r="I1427"/>
      <c r="J1427"/>
      <c r="K1427"/>
      <c r="L1427"/>
      <c r="M1427"/>
      <c r="N1427" s="80"/>
    </row>
    <row r="1428" spans="4:14" ht="16" x14ac:dyDescent="0.2">
      <c r="D1428"/>
      <c r="E1428"/>
      <c r="F1428"/>
      <c r="G1428"/>
      <c r="H1428"/>
      <c r="I1428"/>
      <c r="J1428"/>
      <c r="K1428"/>
      <c r="L1428"/>
      <c r="M1428"/>
      <c r="N1428" s="80"/>
    </row>
    <row r="1429" spans="4:14" ht="16" x14ac:dyDescent="0.2">
      <c r="D1429"/>
      <c r="E1429"/>
      <c r="F1429"/>
      <c r="G1429"/>
      <c r="H1429"/>
      <c r="I1429"/>
      <c r="J1429"/>
      <c r="K1429"/>
      <c r="L1429"/>
      <c r="M1429"/>
      <c r="N1429" s="80"/>
    </row>
    <row r="1430" spans="4:14" ht="16" x14ac:dyDescent="0.2">
      <c r="D1430"/>
      <c r="E1430"/>
      <c r="F1430"/>
      <c r="G1430"/>
      <c r="H1430"/>
      <c r="I1430"/>
      <c r="J1430"/>
      <c r="K1430"/>
      <c r="L1430"/>
      <c r="M1430"/>
      <c r="N1430" s="80"/>
    </row>
    <row r="1431" spans="4:14" ht="16" x14ac:dyDescent="0.2">
      <c r="D1431"/>
      <c r="E1431"/>
      <c r="F1431"/>
      <c r="G1431"/>
      <c r="H1431"/>
      <c r="I1431"/>
      <c r="J1431"/>
      <c r="K1431"/>
      <c r="L1431"/>
      <c r="M1431"/>
      <c r="N1431" s="80"/>
    </row>
    <row r="1432" spans="4:14" ht="16" x14ac:dyDescent="0.2">
      <c r="D1432"/>
      <c r="E1432"/>
      <c r="F1432"/>
      <c r="G1432"/>
      <c r="H1432"/>
      <c r="I1432"/>
      <c r="J1432"/>
      <c r="K1432"/>
      <c r="L1432"/>
      <c r="M1432"/>
      <c r="N1432" s="80"/>
    </row>
    <row r="1433" spans="4:14" ht="16" x14ac:dyDescent="0.2">
      <c r="D1433"/>
      <c r="E1433"/>
      <c r="F1433"/>
      <c r="G1433"/>
      <c r="H1433"/>
      <c r="I1433"/>
      <c r="J1433"/>
      <c r="K1433"/>
      <c r="L1433"/>
      <c r="M1433"/>
      <c r="N1433" s="80"/>
    </row>
    <row r="1434" spans="4:14" ht="16" x14ac:dyDescent="0.2">
      <c r="D1434"/>
      <c r="E1434"/>
      <c r="F1434"/>
      <c r="G1434"/>
      <c r="H1434"/>
      <c r="I1434"/>
      <c r="J1434"/>
      <c r="K1434"/>
      <c r="L1434"/>
      <c r="M1434"/>
      <c r="N1434" s="80"/>
    </row>
    <row r="1435" spans="4:14" ht="16" x14ac:dyDescent="0.2">
      <c r="D1435"/>
      <c r="E1435"/>
      <c r="F1435"/>
      <c r="G1435"/>
      <c r="H1435"/>
      <c r="I1435"/>
      <c r="J1435"/>
      <c r="K1435"/>
      <c r="L1435"/>
      <c r="M1435"/>
      <c r="N1435" s="80"/>
    </row>
    <row r="1436" spans="4:14" ht="16" x14ac:dyDescent="0.2">
      <c r="D1436"/>
      <c r="E1436"/>
      <c r="F1436"/>
      <c r="G1436"/>
      <c r="H1436"/>
      <c r="I1436"/>
      <c r="J1436"/>
      <c r="K1436"/>
      <c r="L1436"/>
      <c r="M1436"/>
      <c r="N1436" s="80"/>
    </row>
    <row r="1437" spans="4:14" ht="16" x14ac:dyDescent="0.2">
      <c r="D1437"/>
      <c r="E1437"/>
      <c r="F1437"/>
      <c r="G1437"/>
      <c r="H1437"/>
      <c r="I1437"/>
      <c r="J1437"/>
      <c r="K1437"/>
      <c r="L1437"/>
      <c r="M1437"/>
      <c r="N1437" s="80"/>
    </row>
    <row r="1438" spans="4:14" ht="16" x14ac:dyDescent="0.2">
      <c r="D1438"/>
      <c r="E1438"/>
      <c r="F1438"/>
      <c r="G1438"/>
      <c r="H1438"/>
      <c r="I1438"/>
      <c r="J1438"/>
      <c r="K1438"/>
      <c r="L1438"/>
      <c r="M1438"/>
      <c r="N1438" s="80"/>
    </row>
    <row r="1439" spans="4:14" ht="16" x14ac:dyDescent="0.2">
      <c r="D1439"/>
      <c r="E1439"/>
      <c r="F1439"/>
      <c r="G1439"/>
      <c r="H1439"/>
      <c r="I1439"/>
      <c r="J1439"/>
      <c r="K1439"/>
      <c r="L1439"/>
      <c r="M1439"/>
      <c r="N1439" s="80"/>
    </row>
    <row r="1440" spans="4:14" ht="16" x14ac:dyDescent="0.2">
      <c r="D1440"/>
      <c r="E1440"/>
      <c r="F1440"/>
      <c r="G1440"/>
      <c r="H1440"/>
      <c r="I1440"/>
      <c r="J1440"/>
      <c r="K1440"/>
      <c r="L1440"/>
      <c r="M1440"/>
      <c r="N1440" s="80"/>
    </row>
    <row r="1441" spans="4:14" ht="16" x14ac:dyDescent="0.2">
      <c r="D1441"/>
      <c r="E1441"/>
      <c r="F1441"/>
      <c r="G1441"/>
      <c r="H1441"/>
      <c r="I1441"/>
      <c r="J1441"/>
      <c r="K1441"/>
      <c r="L1441"/>
      <c r="M1441"/>
      <c r="N1441" s="80"/>
    </row>
    <row r="1442" spans="4:14" ht="16" x14ac:dyDescent="0.2">
      <c r="D1442"/>
      <c r="E1442"/>
      <c r="F1442"/>
      <c r="G1442"/>
      <c r="H1442"/>
      <c r="I1442"/>
      <c r="J1442"/>
      <c r="K1442"/>
      <c r="L1442"/>
      <c r="M1442"/>
      <c r="N1442" s="80"/>
    </row>
    <row r="1443" spans="4:14" ht="16" x14ac:dyDescent="0.2">
      <c r="D1443"/>
      <c r="E1443"/>
      <c r="F1443"/>
      <c r="G1443"/>
      <c r="H1443"/>
      <c r="I1443"/>
      <c r="J1443"/>
      <c r="K1443"/>
      <c r="L1443"/>
      <c r="M1443"/>
      <c r="N1443" s="80"/>
    </row>
    <row r="1444" spans="4:14" ht="16" x14ac:dyDescent="0.2">
      <c r="D1444"/>
      <c r="E1444"/>
      <c r="F1444"/>
      <c r="G1444"/>
      <c r="H1444"/>
      <c r="I1444"/>
      <c r="J1444"/>
      <c r="K1444"/>
      <c r="L1444"/>
      <c r="M1444"/>
      <c r="N1444" s="80"/>
    </row>
    <row r="1445" spans="4:14" ht="16" x14ac:dyDescent="0.2">
      <c r="D1445"/>
      <c r="E1445"/>
      <c r="F1445"/>
      <c r="G1445"/>
      <c r="H1445"/>
      <c r="I1445"/>
      <c r="J1445"/>
      <c r="K1445"/>
      <c r="L1445"/>
      <c r="M1445"/>
      <c r="N1445" s="80"/>
    </row>
    <row r="1446" spans="4:14" ht="16" x14ac:dyDescent="0.2">
      <c r="D1446"/>
      <c r="E1446"/>
      <c r="F1446"/>
      <c r="G1446"/>
      <c r="H1446"/>
      <c r="I1446"/>
      <c r="J1446"/>
      <c r="K1446"/>
      <c r="L1446"/>
      <c r="M1446"/>
      <c r="N1446" s="80"/>
    </row>
    <row r="1447" spans="4:14" ht="16" x14ac:dyDescent="0.2">
      <c r="D1447"/>
      <c r="E1447"/>
      <c r="F1447"/>
      <c r="G1447"/>
      <c r="H1447"/>
      <c r="I1447"/>
      <c r="J1447"/>
      <c r="K1447"/>
      <c r="L1447"/>
      <c r="M1447"/>
      <c r="N1447" s="80"/>
    </row>
    <row r="1448" spans="4:14" ht="16" x14ac:dyDescent="0.2">
      <c r="D1448"/>
      <c r="E1448"/>
      <c r="F1448"/>
      <c r="G1448"/>
      <c r="H1448"/>
      <c r="I1448"/>
      <c r="J1448"/>
      <c r="K1448"/>
      <c r="L1448"/>
      <c r="M1448"/>
      <c r="N1448" s="80"/>
    </row>
    <row r="1449" spans="4:14" ht="16" x14ac:dyDescent="0.2">
      <c r="D1449"/>
      <c r="E1449"/>
      <c r="F1449"/>
      <c r="G1449"/>
      <c r="H1449"/>
      <c r="I1449"/>
      <c r="J1449"/>
      <c r="K1449"/>
      <c r="L1449"/>
      <c r="M1449"/>
      <c r="N1449" s="80"/>
    </row>
    <row r="1450" spans="4:14" ht="16" x14ac:dyDescent="0.2">
      <c r="D1450"/>
      <c r="E1450"/>
      <c r="F1450"/>
      <c r="G1450"/>
      <c r="H1450"/>
      <c r="I1450"/>
      <c r="J1450"/>
      <c r="K1450"/>
      <c r="L1450"/>
      <c r="M1450"/>
      <c r="N1450" s="80"/>
    </row>
    <row r="1451" spans="4:14" ht="16" x14ac:dyDescent="0.2">
      <c r="D1451"/>
      <c r="E1451"/>
      <c r="F1451"/>
      <c r="G1451"/>
      <c r="H1451"/>
      <c r="I1451"/>
      <c r="J1451"/>
      <c r="K1451"/>
      <c r="L1451"/>
      <c r="M1451"/>
      <c r="N1451" s="80"/>
    </row>
    <row r="1452" spans="4:14" ht="16" x14ac:dyDescent="0.2">
      <c r="D1452"/>
      <c r="E1452"/>
      <c r="F1452"/>
      <c r="G1452"/>
      <c r="H1452"/>
      <c r="I1452"/>
      <c r="J1452"/>
      <c r="K1452"/>
      <c r="L1452"/>
      <c r="M1452"/>
      <c r="N1452" s="80"/>
    </row>
    <row r="1453" spans="4:14" ht="16" x14ac:dyDescent="0.2">
      <c r="D1453"/>
      <c r="E1453"/>
      <c r="F1453"/>
      <c r="G1453"/>
      <c r="H1453"/>
      <c r="I1453"/>
      <c r="J1453"/>
      <c r="K1453"/>
      <c r="L1453"/>
      <c r="M1453"/>
      <c r="N1453" s="80"/>
    </row>
    <row r="1454" spans="4:14" ht="16" x14ac:dyDescent="0.2">
      <c r="D1454"/>
      <c r="E1454"/>
      <c r="F1454"/>
      <c r="G1454"/>
      <c r="H1454"/>
      <c r="I1454"/>
      <c r="J1454"/>
      <c r="K1454"/>
      <c r="L1454"/>
      <c r="M1454"/>
      <c r="N1454" s="80"/>
    </row>
    <row r="1455" spans="4:14" ht="16" x14ac:dyDescent="0.2">
      <c r="D1455"/>
      <c r="E1455"/>
      <c r="F1455"/>
      <c r="G1455"/>
      <c r="H1455"/>
      <c r="I1455"/>
      <c r="J1455"/>
      <c r="K1455"/>
      <c r="L1455"/>
      <c r="M1455"/>
      <c r="N1455" s="80"/>
    </row>
    <row r="1456" spans="4:14" ht="16" x14ac:dyDescent="0.2">
      <c r="D1456"/>
      <c r="E1456"/>
      <c r="F1456"/>
      <c r="G1456"/>
      <c r="H1456"/>
      <c r="I1456"/>
      <c r="J1456"/>
      <c r="K1456"/>
      <c r="L1456"/>
      <c r="M1456"/>
      <c r="N1456" s="80"/>
    </row>
    <row r="1457" spans="4:14" ht="16" x14ac:dyDescent="0.2">
      <c r="D1457"/>
      <c r="E1457"/>
      <c r="F1457"/>
      <c r="G1457"/>
      <c r="H1457"/>
      <c r="I1457"/>
      <c r="J1457"/>
      <c r="K1457"/>
      <c r="L1457"/>
      <c r="M1457"/>
      <c r="N1457" s="80"/>
    </row>
    <row r="1458" spans="4:14" ht="16" x14ac:dyDescent="0.2">
      <c r="D1458"/>
      <c r="E1458"/>
      <c r="F1458"/>
      <c r="G1458"/>
      <c r="H1458"/>
      <c r="I1458"/>
      <c r="J1458"/>
      <c r="K1458"/>
      <c r="L1458"/>
      <c r="M1458"/>
      <c r="N1458" s="80"/>
    </row>
    <row r="1459" spans="4:14" ht="16" x14ac:dyDescent="0.2">
      <c r="D1459"/>
      <c r="E1459"/>
      <c r="F1459"/>
      <c r="G1459"/>
      <c r="H1459"/>
      <c r="I1459"/>
      <c r="J1459"/>
      <c r="K1459"/>
      <c r="L1459"/>
      <c r="M1459"/>
      <c r="N1459" s="80"/>
    </row>
    <row r="1460" spans="4:14" ht="16" x14ac:dyDescent="0.2">
      <c r="D1460"/>
      <c r="E1460"/>
      <c r="F1460"/>
      <c r="G1460"/>
      <c r="H1460"/>
      <c r="I1460"/>
      <c r="J1460"/>
      <c r="K1460"/>
      <c r="L1460"/>
      <c r="M1460"/>
      <c r="N1460" s="80"/>
    </row>
    <row r="1461" spans="4:14" ht="16" x14ac:dyDescent="0.2">
      <c r="D1461"/>
      <c r="E1461"/>
      <c r="F1461"/>
      <c r="G1461"/>
      <c r="H1461"/>
      <c r="I1461"/>
      <c r="J1461"/>
      <c r="K1461"/>
      <c r="L1461"/>
      <c r="M1461"/>
      <c r="N1461" s="80"/>
    </row>
    <row r="1462" spans="4:14" ht="16" x14ac:dyDescent="0.2">
      <c r="D1462"/>
      <c r="E1462"/>
      <c r="F1462"/>
      <c r="G1462"/>
      <c r="H1462"/>
      <c r="I1462"/>
      <c r="J1462"/>
      <c r="K1462"/>
      <c r="L1462"/>
      <c r="M1462"/>
      <c r="N1462" s="80"/>
    </row>
    <row r="1463" spans="4:14" ht="16" x14ac:dyDescent="0.2">
      <c r="D1463"/>
      <c r="E1463"/>
      <c r="F1463"/>
      <c r="G1463"/>
      <c r="H1463"/>
      <c r="I1463"/>
      <c r="J1463"/>
      <c r="K1463"/>
      <c r="L1463"/>
      <c r="M1463"/>
      <c r="N1463" s="80"/>
    </row>
    <row r="1464" spans="4:14" ht="16" x14ac:dyDescent="0.2">
      <c r="D1464"/>
      <c r="E1464"/>
      <c r="F1464"/>
      <c r="G1464"/>
      <c r="H1464"/>
      <c r="I1464"/>
      <c r="J1464"/>
      <c r="K1464"/>
      <c r="L1464"/>
      <c r="M1464"/>
      <c r="N1464" s="80"/>
    </row>
    <row r="1465" spans="4:14" ht="16" x14ac:dyDescent="0.2">
      <c r="D1465"/>
      <c r="E1465"/>
      <c r="F1465"/>
      <c r="G1465"/>
      <c r="H1465"/>
      <c r="I1465"/>
      <c r="J1465"/>
      <c r="K1465"/>
      <c r="L1465"/>
      <c r="M1465"/>
      <c r="N1465" s="80"/>
    </row>
    <row r="1466" spans="4:14" ht="16" x14ac:dyDescent="0.2">
      <c r="D1466"/>
      <c r="E1466"/>
      <c r="F1466"/>
      <c r="G1466"/>
      <c r="H1466"/>
      <c r="I1466"/>
      <c r="J1466"/>
      <c r="K1466"/>
      <c r="L1466"/>
      <c r="M1466"/>
      <c r="N1466" s="80"/>
    </row>
    <row r="1467" spans="4:14" ht="16" x14ac:dyDescent="0.2">
      <c r="D1467"/>
      <c r="E1467"/>
      <c r="F1467"/>
      <c r="G1467"/>
      <c r="H1467"/>
      <c r="I1467"/>
      <c r="J1467"/>
      <c r="K1467"/>
      <c r="L1467"/>
      <c r="M1467"/>
      <c r="N1467" s="80"/>
    </row>
    <row r="1468" spans="4:14" ht="16" x14ac:dyDescent="0.2">
      <c r="D1468"/>
      <c r="E1468"/>
      <c r="F1468"/>
      <c r="G1468"/>
      <c r="H1468"/>
      <c r="I1468"/>
      <c r="J1468"/>
      <c r="K1468"/>
      <c r="L1468"/>
      <c r="M1468"/>
      <c r="N1468" s="80"/>
    </row>
    <row r="1469" spans="4:14" ht="16" x14ac:dyDescent="0.2">
      <c r="D1469"/>
      <c r="E1469"/>
      <c r="F1469"/>
      <c r="G1469"/>
      <c r="H1469"/>
      <c r="I1469"/>
      <c r="J1469"/>
      <c r="K1469"/>
      <c r="L1469"/>
      <c r="M1469"/>
      <c r="N1469" s="80"/>
    </row>
    <row r="1470" spans="4:14" ht="16" x14ac:dyDescent="0.2">
      <c r="D1470"/>
      <c r="E1470"/>
      <c r="F1470"/>
      <c r="G1470"/>
      <c r="H1470"/>
      <c r="I1470"/>
      <c r="J1470"/>
      <c r="K1470"/>
      <c r="L1470"/>
      <c r="M1470"/>
      <c r="N1470" s="80"/>
    </row>
    <row r="1471" spans="4:14" ht="16" x14ac:dyDescent="0.2">
      <c r="D1471"/>
      <c r="E1471"/>
      <c r="F1471"/>
      <c r="G1471"/>
      <c r="H1471"/>
      <c r="I1471"/>
      <c r="J1471"/>
      <c r="K1471"/>
      <c r="L1471"/>
      <c r="M1471"/>
      <c r="N1471" s="80"/>
    </row>
    <row r="1472" spans="4:14" ht="16" x14ac:dyDescent="0.2">
      <c r="D1472"/>
      <c r="E1472"/>
      <c r="F1472"/>
      <c r="G1472"/>
      <c r="H1472"/>
      <c r="I1472"/>
      <c r="J1472"/>
      <c r="K1472"/>
      <c r="L1472"/>
      <c r="M1472"/>
      <c r="N1472" s="80"/>
    </row>
    <row r="1473" spans="4:14" ht="16" x14ac:dyDescent="0.2">
      <c r="D1473"/>
      <c r="E1473"/>
      <c r="F1473"/>
      <c r="G1473"/>
      <c r="H1473"/>
      <c r="I1473"/>
      <c r="J1473"/>
      <c r="K1473"/>
      <c r="L1473"/>
      <c r="M1473"/>
      <c r="N1473" s="80"/>
    </row>
    <row r="1474" spans="4:14" ht="16" x14ac:dyDescent="0.2">
      <c r="D1474"/>
      <c r="E1474"/>
      <c r="F1474"/>
      <c r="G1474"/>
      <c r="H1474"/>
      <c r="I1474"/>
      <c r="J1474"/>
      <c r="K1474"/>
      <c r="L1474"/>
      <c r="M1474"/>
      <c r="N1474" s="80"/>
    </row>
    <row r="1475" spans="4:14" ht="16" x14ac:dyDescent="0.2">
      <c r="D1475"/>
      <c r="E1475"/>
      <c r="F1475"/>
      <c r="G1475"/>
      <c r="H1475"/>
      <c r="I1475"/>
      <c r="J1475"/>
      <c r="K1475"/>
      <c r="L1475"/>
      <c r="M1475"/>
      <c r="N1475" s="80"/>
    </row>
    <row r="1476" spans="4:14" ht="16" x14ac:dyDescent="0.2">
      <c r="D1476"/>
      <c r="E1476"/>
      <c r="F1476"/>
      <c r="G1476"/>
      <c r="H1476"/>
      <c r="I1476"/>
      <c r="J1476"/>
      <c r="K1476"/>
      <c r="L1476"/>
      <c r="M1476"/>
      <c r="N1476" s="80"/>
    </row>
    <row r="1477" spans="4:14" ht="16" x14ac:dyDescent="0.2">
      <c r="D1477"/>
      <c r="E1477"/>
      <c r="F1477"/>
      <c r="G1477"/>
      <c r="H1477"/>
      <c r="I1477"/>
      <c r="J1477"/>
      <c r="K1477"/>
      <c r="L1477"/>
      <c r="M1477"/>
      <c r="N1477" s="80"/>
    </row>
    <row r="1478" spans="4:14" ht="16" x14ac:dyDescent="0.2">
      <c r="D1478"/>
      <c r="E1478"/>
      <c r="F1478"/>
      <c r="G1478"/>
      <c r="H1478"/>
      <c r="I1478"/>
      <c r="J1478"/>
      <c r="K1478"/>
      <c r="L1478"/>
      <c r="M1478"/>
      <c r="N1478" s="80"/>
    </row>
    <row r="1479" spans="4:14" ht="16" x14ac:dyDescent="0.2">
      <c r="D1479"/>
      <c r="E1479"/>
      <c r="F1479"/>
      <c r="G1479"/>
      <c r="H1479"/>
      <c r="I1479"/>
      <c r="J1479"/>
      <c r="K1479"/>
      <c r="L1479"/>
      <c r="M1479"/>
      <c r="N1479" s="80"/>
    </row>
    <row r="1480" spans="4:14" ht="16" x14ac:dyDescent="0.2">
      <c r="D1480"/>
      <c r="E1480"/>
      <c r="F1480"/>
      <c r="G1480"/>
      <c r="H1480"/>
      <c r="I1480"/>
      <c r="J1480"/>
      <c r="K1480"/>
      <c r="L1480"/>
      <c r="M1480"/>
      <c r="N1480" s="80"/>
    </row>
    <row r="1481" spans="4:14" ht="16" x14ac:dyDescent="0.2">
      <c r="D1481"/>
      <c r="E1481"/>
      <c r="F1481"/>
      <c r="G1481"/>
      <c r="H1481"/>
      <c r="I1481"/>
      <c r="J1481"/>
      <c r="K1481"/>
      <c r="L1481"/>
      <c r="M1481"/>
      <c r="N1481" s="80"/>
    </row>
    <row r="1482" spans="4:14" ht="16" x14ac:dyDescent="0.2">
      <c r="D1482"/>
      <c r="E1482"/>
      <c r="F1482"/>
      <c r="G1482"/>
      <c r="H1482"/>
      <c r="I1482"/>
      <c r="J1482"/>
      <c r="K1482"/>
      <c r="L1482"/>
      <c r="M1482"/>
      <c r="N1482" s="80"/>
    </row>
    <row r="1483" spans="4:14" ht="16" x14ac:dyDescent="0.2">
      <c r="D1483"/>
      <c r="E1483"/>
      <c r="F1483"/>
      <c r="G1483"/>
      <c r="H1483"/>
      <c r="I1483"/>
      <c r="J1483"/>
      <c r="K1483"/>
      <c r="L1483"/>
      <c r="M1483"/>
      <c r="N1483" s="80"/>
    </row>
    <row r="1484" spans="4:14" ht="16" x14ac:dyDescent="0.2">
      <c r="D1484"/>
      <c r="E1484"/>
      <c r="F1484"/>
      <c r="G1484"/>
      <c r="H1484"/>
      <c r="I1484"/>
      <c r="J1484"/>
      <c r="K1484"/>
      <c r="L1484"/>
      <c r="M1484"/>
      <c r="N1484" s="80"/>
    </row>
    <row r="1485" spans="4:14" ht="16" x14ac:dyDescent="0.2">
      <c r="D1485"/>
      <c r="E1485"/>
      <c r="F1485"/>
      <c r="G1485"/>
      <c r="H1485"/>
      <c r="I1485"/>
      <c r="J1485"/>
      <c r="K1485"/>
      <c r="L1485"/>
      <c r="M1485"/>
      <c r="N1485" s="80"/>
    </row>
    <row r="1486" spans="4:14" ht="16" x14ac:dyDescent="0.2">
      <c r="D1486"/>
      <c r="E1486"/>
      <c r="F1486"/>
      <c r="G1486"/>
      <c r="H1486"/>
      <c r="I1486"/>
      <c r="J1486"/>
      <c r="K1486"/>
      <c r="L1486"/>
      <c r="M1486"/>
      <c r="N1486" s="80"/>
    </row>
    <row r="1487" spans="4:14" ht="16" x14ac:dyDescent="0.2">
      <c r="D1487"/>
      <c r="E1487"/>
      <c r="F1487"/>
      <c r="G1487"/>
      <c r="H1487"/>
      <c r="I1487"/>
      <c r="J1487"/>
      <c r="K1487"/>
      <c r="L1487"/>
      <c r="M1487"/>
      <c r="N1487" s="80"/>
    </row>
    <row r="1488" spans="4:14" ht="16" x14ac:dyDescent="0.2">
      <c r="D1488"/>
      <c r="E1488"/>
      <c r="F1488"/>
      <c r="G1488"/>
      <c r="H1488"/>
      <c r="I1488"/>
      <c r="J1488"/>
      <c r="K1488"/>
      <c r="L1488"/>
      <c r="M1488"/>
      <c r="N1488" s="80"/>
    </row>
    <row r="1489" spans="4:14" ht="16" x14ac:dyDescent="0.2">
      <c r="D1489"/>
      <c r="E1489"/>
      <c r="F1489"/>
      <c r="G1489"/>
      <c r="H1489"/>
      <c r="I1489"/>
      <c r="J1489"/>
      <c r="K1489"/>
      <c r="L1489"/>
      <c r="M1489"/>
      <c r="N1489" s="80"/>
    </row>
    <row r="1490" spans="4:14" ht="16" x14ac:dyDescent="0.2">
      <c r="D1490"/>
      <c r="E1490"/>
      <c r="F1490"/>
      <c r="G1490"/>
      <c r="H1490"/>
      <c r="I1490"/>
      <c r="J1490"/>
      <c r="K1490"/>
      <c r="L1490"/>
      <c r="M1490"/>
      <c r="N1490" s="80"/>
    </row>
    <row r="1491" spans="4:14" ht="16" x14ac:dyDescent="0.2">
      <c r="D1491"/>
      <c r="E1491"/>
      <c r="F1491"/>
      <c r="G1491"/>
      <c r="H1491"/>
      <c r="I1491"/>
      <c r="J1491"/>
      <c r="K1491"/>
      <c r="L1491"/>
      <c r="M1491"/>
      <c r="N1491" s="80"/>
    </row>
    <row r="1492" spans="4:14" ht="16" x14ac:dyDescent="0.2">
      <c r="D1492"/>
      <c r="E1492"/>
      <c r="F1492"/>
      <c r="G1492"/>
      <c r="H1492"/>
      <c r="I1492"/>
      <c r="J1492"/>
      <c r="K1492"/>
      <c r="L1492"/>
      <c r="M1492"/>
      <c r="N1492" s="80"/>
    </row>
    <row r="1493" spans="4:14" ht="16" x14ac:dyDescent="0.2">
      <c r="D1493"/>
      <c r="E1493"/>
      <c r="F1493"/>
      <c r="G1493"/>
      <c r="H1493"/>
      <c r="I1493"/>
      <c r="J1493"/>
      <c r="K1493"/>
      <c r="L1493"/>
      <c r="M1493"/>
      <c r="N1493" s="80"/>
    </row>
    <row r="1494" spans="4:14" ht="16" x14ac:dyDescent="0.2">
      <c r="D1494"/>
      <c r="E1494"/>
      <c r="F1494"/>
      <c r="G1494"/>
      <c r="H1494"/>
      <c r="I1494"/>
      <c r="J1494"/>
      <c r="K1494"/>
      <c r="L1494"/>
      <c r="M1494"/>
      <c r="N1494" s="80"/>
    </row>
    <row r="1495" spans="4:14" ht="16" x14ac:dyDescent="0.2">
      <c r="D1495"/>
      <c r="E1495"/>
      <c r="F1495"/>
      <c r="G1495"/>
      <c r="H1495"/>
      <c r="I1495"/>
      <c r="J1495"/>
      <c r="K1495"/>
      <c r="L1495"/>
      <c r="M1495"/>
      <c r="N1495" s="80"/>
    </row>
    <row r="1496" spans="4:14" ht="16" x14ac:dyDescent="0.2">
      <c r="D1496"/>
      <c r="E1496"/>
      <c r="F1496"/>
      <c r="G1496"/>
      <c r="H1496"/>
      <c r="I1496"/>
      <c r="J1496"/>
      <c r="K1496"/>
      <c r="L1496"/>
      <c r="M1496"/>
      <c r="N1496" s="80"/>
    </row>
    <row r="1497" spans="4:14" ht="16" x14ac:dyDescent="0.2">
      <c r="D1497"/>
      <c r="E1497"/>
      <c r="F1497"/>
      <c r="G1497"/>
      <c r="H1497"/>
      <c r="I1497"/>
      <c r="J1497"/>
      <c r="K1497"/>
      <c r="L1497"/>
      <c r="M1497"/>
      <c r="N1497" s="80"/>
    </row>
    <row r="1498" spans="4:14" ht="16" x14ac:dyDescent="0.2">
      <c r="D1498"/>
      <c r="E1498"/>
      <c r="F1498"/>
      <c r="G1498"/>
      <c r="H1498"/>
      <c r="I1498"/>
      <c r="J1498"/>
      <c r="K1498"/>
      <c r="L1498"/>
      <c r="M1498"/>
      <c r="N1498" s="80"/>
    </row>
    <row r="1499" spans="4:14" ht="16" x14ac:dyDescent="0.2">
      <c r="D1499"/>
      <c r="E1499"/>
      <c r="F1499"/>
      <c r="G1499"/>
      <c r="H1499"/>
      <c r="I1499"/>
      <c r="J1499"/>
      <c r="K1499"/>
      <c r="L1499"/>
      <c r="M1499"/>
      <c r="N1499" s="80"/>
    </row>
    <row r="1500" spans="4:14" ht="16" x14ac:dyDescent="0.2">
      <c r="D1500"/>
      <c r="E1500"/>
      <c r="F1500"/>
      <c r="G1500"/>
      <c r="H1500"/>
      <c r="I1500"/>
      <c r="J1500"/>
      <c r="K1500"/>
      <c r="L1500"/>
      <c r="M1500"/>
      <c r="N1500" s="80"/>
    </row>
    <row r="1501" spans="4:14" ht="16" x14ac:dyDescent="0.2">
      <c r="D1501"/>
      <c r="E1501"/>
      <c r="F1501"/>
      <c r="G1501"/>
      <c r="H1501"/>
      <c r="I1501"/>
      <c r="J1501"/>
      <c r="K1501"/>
      <c r="L1501"/>
      <c r="M1501"/>
      <c r="N1501" s="80"/>
    </row>
    <row r="1502" spans="4:14" ht="16" x14ac:dyDescent="0.2">
      <c r="D1502"/>
      <c r="E1502"/>
      <c r="F1502"/>
      <c r="G1502"/>
      <c r="H1502"/>
      <c r="I1502"/>
      <c r="J1502"/>
      <c r="K1502"/>
      <c r="L1502"/>
      <c r="M1502"/>
      <c r="N1502" s="80"/>
    </row>
    <row r="1503" spans="4:14" ht="16" x14ac:dyDescent="0.2">
      <c r="D1503"/>
      <c r="E1503"/>
      <c r="F1503"/>
      <c r="G1503"/>
      <c r="H1503"/>
      <c r="I1503"/>
      <c r="J1503"/>
      <c r="K1503"/>
      <c r="L1503"/>
      <c r="M1503"/>
      <c r="N1503" s="80"/>
    </row>
    <row r="1504" spans="4:14" ht="16" x14ac:dyDescent="0.2">
      <c r="D1504"/>
      <c r="E1504"/>
      <c r="F1504"/>
      <c r="G1504"/>
      <c r="H1504"/>
      <c r="I1504"/>
      <c r="J1504"/>
      <c r="K1504"/>
      <c r="L1504"/>
      <c r="M1504"/>
      <c r="N1504" s="80"/>
    </row>
    <row r="1505" spans="4:14" ht="16" x14ac:dyDescent="0.2">
      <c r="D1505"/>
      <c r="E1505"/>
      <c r="F1505"/>
      <c r="G1505"/>
      <c r="H1505"/>
      <c r="I1505"/>
      <c r="J1505"/>
      <c r="K1505"/>
      <c r="L1505"/>
      <c r="M1505"/>
      <c r="N1505" s="80"/>
    </row>
    <row r="1506" spans="4:14" ht="16" x14ac:dyDescent="0.2">
      <c r="D1506"/>
      <c r="E1506"/>
      <c r="F1506"/>
      <c r="G1506"/>
      <c r="H1506"/>
      <c r="I1506"/>
      <c r="J1506"/>
      <c r="K1506"/>
      <c r="L1506"/>
      <c r="M1506"/>
      <c r="N1506" s="80"/>
    </row>
    <row r="1507" spans="4:14" ht="16" x14ac:dyDescent="0.2">
      <c r="D1507"/>
      <c r="E1507"/>
      <c r="F1507"/>
      <c r="G1507"/>
      <c r="H1507"/>
      <c r="I1507"/>
      <c r="J1507"/>
      <c r="K1507"/>
      <c r="L1507"/>
      <c r="M1507"/>
      <c r="N1507" s="80"/>
    </row>
    <row r="1508" spans="4:14" ht="16" x14ac:dyDescent="0.2">
      <c r="D1508"/>
      <c r="E1508"/>
      <c r="F1508"/>
      <c r="G1508"/>
      <c r="H1508"/>
      <c r="I1508"/>
      <c r="J1508"/>
      <c r="K1508"/>
      <c r="L1508"/>
      <c r="M1508"/>
      <c r="N1508" s="80"/>
    </row>
    <row r="1509" spans="4:14" ht="16" x14ac:dyDescent="0.2">
      <c r="D1509"/>
      <c r="E1509"/>
      <c r="F1509"/>
      <c r="G1509"/>
      <c r="H1509"/>
      <c r="I1509"/>
      <c r="J1509"/>
      <c r="K1509"/>
      <c r="L1509"/>
      <c r="M1509"/>
      <c r="N1509" s="80"/>
    </row>
    <row r="1510" spans="4:14" ht="16" x14ac:dyDescent="0.2">
      <c r="D1510"/>
      <c r="E1510"/>
      <c r="F1510"/>
      <c r="G1510"/>
      <c r="H1510"/>
      <c r="I1510"/>
      <c r="J1510"/>
      <c r="K1510"/>
      <c r="L1510"/>
      <c r="M1510"/>
      <c r="N1510" s="80"/>
    </row>
    <row r="1511" spans="4:14" ht="16" x14ac:dyDescent="0.2">
      <c r="D1511"/>
      <c r="E1511"/>
      <c r="F1511"/>
      <c r="G1511"/>
      <c r="H1511"/>
      <c r="I1511"/>
      <c r="J1511"/>
      <c r="K1511"/>
      <c r="L1511"/>
      <c r="M1511"/>
      <c r="N1511" s="80"/>
    </row>
    <row r="1512" spans="4:14" ht="16" x14ac:dyDescent="0.2">
      <c r="D1512"/>
      <c r="E1512"/>
      <c r="F1512"/>
      <c r="G1512"/>
      <c r="H1512"/>
      <c r="I1512"/>
      <c r="J1512"/>
      <c r="K1512"/>
      <c r="L1512"/>
      <c r="M1512"/>
      <c r="N1512" s="80"/>
    </row>
    <row r="1513" spans="4:14" ht="16" x14ac:dyDescent="0.2">
      <c r="D1513"/>
      <c r="E1513"/>
      <c r="F1513"/>
      <c r="G1513"/>
      <c r="H1513"/>
      <c r="I1513"/>
      <c r="J1513"/>
      <c r="K1513"/>
      <c r="L1513"/>
      <c r="M1513"/>
      <c r="N1513" s="80"/>
    </row>
    <row r="1514" spans="4:14" ht="16" x14ac:dyDescent="0.2">
      <c r="D1514"/>
      <c r="E1514"/>
      <c r="F1514"/>
      <c r="G1514"/>
      <c r="H1514"/>
      <c r="I1514"/>
      <c r="J1514"/>
      <c r="K1514"/>
      <c r="L1514"/>
      <c r="M1514"/>
      <c r="N1514" s="80"/>
    </row>
    <row r="1515" spans="4:14" ht="16" x14ac:dyDescent="0.2">
      <c r="D1515"/>
      <c r="E1515"/>
      <c r="F1515"/>
      <c r="G1515"/>
      <c r="H1515"/>
      <c r="I1515"/>
      <c r="J1515"/>
      <c r="K1515"/>
      <c r="L1515"/>
      <c r="M1515"/>
      <c r="N1515" s="80"/>
    </row>
    <row r="1516" spans="4:14" ht="16" x14ac:dyDescent="0.2">
      <c r="D1516"/>
      <c r="E1516"/>
      <c r="F1516"/>
      <c r="G1516"/>
      <c r="H1516"/>
      <c r="I1516"/>
      <c r="J1516"/>
      <c r="K1516"/>
      <c r="L1516"/>
      <c r="M1516"/>
      <c r="N1516" s="80"/>
    </row>
    <row r="1517" spans="4:14" ht="16" x14ac:dyDescent="0.2">
      <c r="D1517"/>
      <c r="E1517"/>
      <c r="F1517"/>
      <c r="G1517"/>
      <c r="H1517"/>
      <c r="I1517"/>
      <c r="J1517"/>
      <c r="K1517"/>
      <c r="L1517"/>
      <c r="M1517"/>
      <c r="N1517" s="80"/>
    </row>
    <row r="1518" spans="4:14" ht="16" x14ac:dyDescent="0.2">
      <c r="D1518"/>
      <c r="E1518"/>
      <c r="F1518"/>
      <c r="G1518"/>
      <c r="H1518"/>
      <c r="I1518"/>
      <c r="J1518"/>
      <c r="K1518"/>
      <c r="L1518"/>
      <c r="M1518"/>
      <c r="N1518" s="80"/>
    </row>
    <row r="1519" spans="4:14" ht="16" x14ac:dyDescent="0.2">
      <c r="D1519"/>
      <c r="E1519"/>
      <c r="F1519"/>
      <c r="G1519"/>
      <c r="H1519"/>
      <c r="I1519"/>
      <c r="J1519"/>
      <c r="K1519"/>
      <c r="L1519"/>
      <c r="M1519"/>
      <c r="N1519" s="80"/>
    </row>
    <row r="1520" spans="4:14" ht="16" x14ac:dyDescent="0.2">
      <c r="D1520"/>
      <c r="E1520"/>
      <c r="F1520"/>
      <c r="G1520"/>
      <c r="H1520"/>
      <c r="I1520"/>
      <c r="J1520"/>
      <c r="K1520"/>
      <c r="L1520"/>
      <c r="M1520"/>
      <c r="N1520" s="80"/>
    </row>
    <row r="1521" spans="4:14" ht="16" x14ac:dyDescent="0.2">
      <c r="D1521"/>
      <c r="E1521"/>
      <c r="F1521"/>
      <c r="G1521"/>
      <c r="H1521"/>
      <c r="I1521"/>
      <c r="J1521"/>
      <c r="K1521"/>
      <c r="L1521"/>
      <c r="M1521"/>
      <c r="N1521" s="80"/>
    </row>
    <row r="1522" spans="4:14" ht="16" x14ac:dyDescent="0.2">
      <c r="D1522"/>
      <c r="E1522"/>
      <c r="F1522"/>
      <c r="G1522"/>
      <c r="H1522"/>
      <c r="I1522"/>
      <c r="J1522"/>
      <c r="K1522"/>
      <c r="L1522"/>
      <c r="M1522"/>
      <c r="N1522" s="80"/>
    </row>
    <row r="1523" spans="4:14" ht="16" x14ac:dyDescent="0.2">
      <c r="D1523"/>
      <c r="E1523"/>
      <c r="F1523"/>
      <c r="G1523"/>
      <c r="H1523"/>
      <c r="I1523"/>
      <c r="J1523"/>
      <c r="K1523"/>
      <c r="L1523"/>
      <c r="M1523"/>
      <c r="N1523" s="80"/>
    </row>
    <row r="1524" spans="4:14" ht="16" x14ac:dyDescent="0.2">
      <c r="D1524"/>
      <c r="E1524"/>
      <c r="F1524"/>
      <c r="G1524"/>
      <c r="H1524"/>
      <c r="I1524"/>
      <c r="J1524"/>
      <c r="K1524"/>
      <c r="L1524"/>
      <c r="M1524"/>
      <c r="N1524" s="80"/>
    </row>
    <row r="1525" spans="4:14" ht="16" x14ac:dyDescent="0.2">
      <c r="D1525"/>
      <c r="E1525"/>
      <c r="F1525"/>
      <c r="G1525"/>
      <c r="H1525"/>
      <c r="I1525"/>
      <c r="J1525"/>
      <c r="K1525"/>
      <c r="L1525"/>
      <c r="M1525"/>
      <c r="N1525" s="80"/>
    </row>
    <row r="1526" spans="4:14" ht="16" x14ac:dyDescent="0.2">
      <c r="D1526"/>
      <c r="E1526"/>
      <c r="F1526"/>
      <c r="G1526"/>
      <c r="H1526"/>
      <c r="I1526"/>
      <c r="J1526"/>
      <c r="K1526"/>
      <c r="L1526"/>
      <c r="M1526"/>
      <c r="N1526" s="80"/>
    </row>
    <row r="1527" spans="4:14" ht="16" x14ac:dyDescent="0.2">
      <c r="D1527"/>
      <c r="E1527"/>
      <c r="F1527"/>
      <c r="G1527"/>
      <c r="H1527"/>
      <c r="I1527"/>
      <c r="J1527"/>
      <c r="K1527"/>
      <c r="L1527"/>
      <c r="M1527"/>
      <c r="N1527" s="80"/>
    </row>
    <row r="1528" spans="4:14" ht="16" x14ac:dyDescent="0.2">
      <c r="D1528"/>
      <c r="E1528"/>
      <c r="F1528"/>
      <c r="G1528"/>
      <c r="H1528"/>
      <c r="I1528"/>
      <c r="J1528"/>
      <c r="K1528"/>
      <c r="L1528"/>
      <c r="M1528"/>
      <c r="N1528" s="80"/>
    </row>
    <row r="1529" spans="4:14" ht="16" x14ac:dyDescent="0.2">
      <c r="D1529"/>
      <c r="E1529"/>
      <c r="F1529"/>
      <c r="G1529"/>
      <c r="H1529"/>
      <c r="I1529"/>
      <c r="J1529"/>
      <c r="K1529"/>
      <c r="L1529"/>
      <c r="M1529"/>
      <c r="N1529" s="80"/>
    </row>
    <row r="1530" spans="4:14" ht="16" x14ac:dyDescent="0.2">
      <c r="D1530"/>
      <c r="E1530"/>
      <c r="F1530"/>
      <c r="G1530"/>
      <c r="H1530"/>
      <c r="I1530"/>
      <c r="J1530"/>
      <c r="K1530"/>
      <c r="L1530"/>
      <c r="M1530"/>
      <c r="N1530" s="80"/>
    </row>
    <row r="1531" spans="4:14" ht="16" x14ac:dyDescent="0.2">
      <c r="D1531"/>
      <c r="E1531"/>
      <c r="F1531"/>
      <c r="G1531"/>
      <c r="H1531"/>
      <c r="I1531"/>
      <c r="J1531"/>
      <c r="K1531"/>
      <c r="L1531"/>
      <c r="M1531"/>
      <c r="N1531" s="80"/>
    </row>
    <row r="1532" spans="4:14" ht="16" x14ac:dyDescent="0.2">
      <c r="D1532"/>
      <c r="E1532"/>
      <c r="F1532"/>
      <c r="G1532"/>
      <c r="H1532"/>
      <c r="I1532"/>
      <c r="J1532"/>
      <c r="K1532"/>
      <c r="L1532"/>
      <c r="M1532"/>
      <c r="N1532" s="80"/>
    </row>
    <row r="1533" spans="4:14" ht="16" x14ac:dyDescent="0.2">
      <c r="D1533"/>
      <c r="E1533"/>
      <c r="F1533"/>
      <c r="G1533"/>
      <c r="H1533"/>
      <c r="I1533"/>
      <c r="J1533"/>
      <c r="K1533"/>
      <c r="L1533"/>
      <c r="M1533"/>
      <c r="N1533" s="80"/>
    </row>
    <row r="1534" spans="4:14" ht="16" x14ac:dyDescent="0.2">
      <c r="D1534"/>
      <c r="E1534"/>
      <c r="F1534"/>
      <c r="G1534"/>
      <c r="H1534"/>
      <c r="I1534"/>
      <c r="J1534"/>
      <c r="K1534"/>
      <c r="L1534"/>
      <c r="M1534"/>
      <c r="N1534" s="80"/>
    </row>
    <row r="1535" spans="4:14" ht="16" x14ac:dyDescent="0.2">
      <c r="D1535"/>
      <c r="E1535"/>
      <c r="F1535"/>
      <c r="G1535"/>
      <c r="H1535"/>
      <c r="I1535"/>
      <c r="J1535"/>
      <c r="K1535"/>
      <c r="L1535"/>
      <c r="M1535"/>
      <c r="N1535" s="80"/>
    </row>
    <row r="1536" spans="4:14" ht="16" x14ac:dyDescent="0.2">
      <c r="D1536"/>
      <c r="E1536"/>
      <c r="F1536"/>
      <c r="G1536"/>
      <c r="H1536"/>
      <c r="I1536"/>
      <c r="J1536"/>
      <c r="K1536"/>
      <c r="L1536"/>
      <c r="M1536"/>
      <c r="N1536" s="80"/>
    </row>
    <row r="1537" spans="4:14" ht="16" x14ac:dyDescent="0.2">
      <c r="D1537"/>
      <c r="E1537"/>
      <c r="F1537"/>
      <c r="G1537"/>
      <c r="H1537"/>
      <c r="I1537"/>
      <c r="J1537"/>
      <c r="K1537"/>
      <c r="L1537"/>
      <c r="M1537"/>
      <c r="N1537" s="80"/>
    </row>
    <row r="1538" spans="4:14" ht="16" x14ac:dyDescent="0.2">
      <c r="D1538"/>
      <c r="E1538"/>
      <c r="F1538"/>
      <c r="G1538"/>
      <c r="H1538"/>
      <c r="I1538"/>
      <c r="J1538"/>
      <c r="K1538"/>
      <c r="L1538"/>
      <c r="M1538"/>
      <c r="N1538" s="80"/>
    </row>
    <row r="1539" spans="4:14" ht="16" x14ac:dyDescent="0.2">
      <c r="D1539"/>
      <c r="E1539"/>
      <c r="F1539"/>
      <c r="G1539"/>
      <c r="H1539"/>
      <c r="I1539"/>
      <c r="J1539"/>
      <c r="K1539"/>
      <c r="L1539"/>
      <c r="M1539"/>
      <c r="N1539" s="80"/>
    </row>
    <row r="1540" spans="4:14" ht="16" x14ac:dyDescent="0.2">
      <c r="D1540"/>
      <c r="E1540"/>
      <c r="F1540"/>
      <c r="G1540"/>
      <c r="H1540"/>
      <c r="I1540"/>
      <c r="J1540"/>
      <c r="K1540"/>
      <c r="L1540"/>
      <c r="M1540"/>
      <c r="N1540" s="80"/>
    </row>
    <row r="1541" spans="4:14" ht="16" x14ac:dyDescent="0.2">
      <c r="D1541"/>
      <c r="E1541"/>
      <c r="F1541"/>
      <c r="G1541"/>
      <c r="H1541"/>
      <c r="I1541"/>
      <c r="J1541"/>
      <c r="K1541"/>
      <c r="L1541"/>
      <c r="M1541"/>
      <c r="N1541" s="80"/>
    </row>
    <row r="1542" spans="4:14" ht="16" x14ac:dyDescent="0.2">
      <c r="D1542"/>
      <c r="E1542"/>
      <c r="F1542"/>
      <c r="G1542"/>
      <c r="H1542"/>
      <c r="I1542"/>
      <c r="J1542"/>
      <c r="K1542"/>
      <c r="L1542"/>
      <c r="M1542"/>
      <c r="N1542" s="80"/>
    </row>
    <row r="1543" spans="4:14" ht="16" x14ac:dyDescent="0.2">
      <c r="D1543"/>
      <c r="E1543"/>
      <c r="F1543"/>
      <c r="G1543"/>
      <c r="H1543"/>
      <c r="I1543"/>
      <c r="J1543"/>
      <c r="K1543"/>
      <c r="L1543"/>
      <c r="M1543"/>
      <c r="N1543" s="80"/>
    </row>
    <row r="1544" spans="4:14" ht="16" x14ac:dyDescent="0.2">
      <c r="D1544"/>
      <c r="E1544"/>
      <c r="F1544"/>
      <c r="G1544"/>
      <c r="H1544"/>
      <c r="I1544"/>
      <c r="J1544"/>
      <c r="K1544"/>
      <c r="L1544"/>
      <c r="M1544"/>
      <c r="N1544" s="80"/>
    </row>
    <row r="1545" spans="4:14" ht="16" x14ac:dyDescent="0.2">
      <c r="D1545"/>
      <c r="E1545"/>
      <c r="F1545"/>
      <c r="G1545"/>
      <c r="H1545"/>
      <c r="I1545"/>
      <c r="J1545"/>
      <c r="K1545"/>
      <c r="L1545"/>
      <c r="M1545"/>
      <c r="N1545" s="80"/>
    </row>
    <row r="1546" spans="4:14" ht="16" x14ac:dyDescent="0.2">
      <c r="D1546"/>
      <c r="E1546"/>
      <c r="F1546"/>
      <c r="G1546"/>
      <c r="H1546"/>
      <c r="I1546"/>
      <c r="J1546"/>
      <c r="K1546"/>
      <c r="L1546"/>
      <c r="M1546"/>
      <c r="N1546" s="80"/>
    </row>
    <row r="1547" spans="4:14" ht="16" x14ac:dyDescent="0.2">
      <c r="D1547"/>
      <c r="E1547"/>
      <c r="F1547"/>
      <c r="G1547"/>
      <c r="H1547"/>
      <c r="I1547"/>
      <c r="J1547"/>
      <c r="K1547"/>
      <c r="L1547"/>
      <c r="M1547"/>
      <c r="N1547" s="80"/>
    </row>
    <row r="1548" spans="4:14" ht="16" x14ac:dyDescent="0.2">
      <c r="D1548"/>
      <c r="E1548"/>
      <c r="F1548"/>
      <c r="G1548"/>
      <c r="H1548"/>
      <c r="I1548"/>
      <c r="J1548"/>
      <c r="K1548"/>
      <c r="L1548"/>
      <c r="M1548"/>
      <c r="N1548" s="80"/>
    </row>
    <row r="1549" spans="4:14" ht="16" x14ac:dyDescent="0.2">
      <c r="D1549"/>
      <c r="E1549"/>
      <c r="F1549"/>
      <c r="G1549"/>
      <c r="H1549"/>
      <c r="I1549"/>
      <c r="J1549"/>
      <c r="K1549"/>
      <c r="L1549"/>
      <c r="M1549"/>
      <c r="N1549" s="80"/>
    </row>
    <row r="1550" spans="4:14" ht="16" x14ac:dyDescent="0.2">
      <c r="D1550"/>
      <c r="E1550"/>
      <c r="F1550"/>
      <c r="G1550"/>
      <c r="H1550"/>
      <c r="I1550"/>
      <c r="J1550"/>
      <c r="K1550"/>
      <c r="L1550"/>
      <c r="M1550"/>
      <c r="N1550" s="80"/>
    </row>
    <row r="1551" spans="4:14" ht="16" x14ac:dyDescent="0.2">
      <c r="D1551"/>
      <c r="E1551"/>
      <c r="F1551"/>
      <c r="G1551"/>
      <c r="H1551"/>
      <c r="I1551"/>
      <c r="J1551"/>
      <c r="K1551"/>
      <c r="L1551"/>
      <c r="M1551"/>
      <c r="N1551" s="80"/>
    </row>
    <row r="1552" spans="4:14" ht="16" x14ac:dyDescent="0.2">
      <c r="D1552"/>
      <c r="E1552"/>
      <c r="F1552"/>
      <c r="G1552"/>
      <c r="H1552"/>
      <c r="I1552"/>
      <c r="J1552"/>
      <c r="K1552"/>
      <c r="L1552"/>
      <c r="M1552"/>
      <c r="N1552" s="80"/>
    </row>
    <row r="1553" spans="4:14" ht="16" x14ac:dyDescent="0.2">
      <c r="D1553"/>
      <c r="E1553"/>
      <c r="F1553"/>
      <c r="G1553"/>
      <c r="H1553"/>
      <c r="I1553"/>
      <c r="J1553"/>
      <c r="K1553"/>
      <c r="L1553"/>
      <c r="M1553"/>
      <c r="N1553" s="80"/>
    </row>
    <row r="1554" spans="4:14" ht="16" x14ac:dyDescent="0.2">
      <c r="D1554"/>
      <c r="E1554"/>
      <c r="F1554"/>
      <c r="G1554"/>
      <c r="H1554"/>
      <c r="I1554"/>
      <c r="J1554"/>
      <c r="K1554"/>
      <c r="L1554"/>
      <c r="M1554"/>
      <c r="N1554" s="80"/>
    </row>
    <row r="1555" spans="4:14" ht="16" x14ac:dyDescent="0.2">
      <c r="D1555"/>
      <c r="E1555"/>
      <c r="F1555"/>
      <c r="G1555"/>
      <c r="H1555"/>
      <c r="I1555"/>
      <c r="J1555"/>
      <c r="K1555"/>
      <c r="L1555"/>
      <c r="M1555"/>
      <c r="N1555" s="80"/>
    </row>
    <row r="1556" spans="4:14" ht="16" x14ac:dyDescent="0.2">
      <c r="D1556"/>
      <c r="E1556"/>
      <c r="F1556"/>
      <c r="G1556"/>
      <c r="H1556"/>
      <c r="I1556"/>
      <c r="J1556"/>
      <c r="K1556"/>
      <c r="L1556"/>
      <c r="M1556"/>
      <c r="N1556" s="80"/>
    </row>
    <row r="1557" spans="4:14" ht="16" x14ac:dyDescent="0.2">
      <c r="D1557"/>
      <c r="E1557"/>
      <c r="F1557"/>
      <c r="G1557"/>
      <c r="H1557"/>
      <c r="I1557"/>
      <c r="J1557"/>
      <c r="K1557"/>
      <c r="L1557"/>
      <c r="M1557"/>
      <c r="N1557" s="80"/>
    </row>
    <row r="1558" spans="4:14" ht="16" x14ac:dyDescent="0.2">
      <c r="D1558"/>
      <c r="E1558"/>
      <c r="F1558"/>
      <c r="G1558"/>
      <c r="H1558"/>
      <c r="I1558"/>
      <c r="J1558"/>
      <c r="K1558"/>
      <c r="L1558"/>
      <c r="M1558"/>
      <c r="N1558" s="80"/>
    </row>
    <row r="1559" spans="4:14" ht="16" x14ac:dyDescent="0.2">
      <c r="D1559"/>
      <c r="E1559"/>
      <c r="F1559"/>
      <c r="G1559"/>
      <c r="H1559"/>
      <c r="I1559"/>
      <c r="J1559"/>
      <c r="K1559"/>
      <c r="L1559"/>
      <c r="M1559"/>
      <c r="N1559" s="80"/>
    </row>
    <row r="1560" spans="4:14" ht="16" x14ac:dyDescent="0.2">
      <c r="D1560"/>
      <c r="E1560"/>
      <c r="F1560"/>
      <c r="G1560"/>
      <c r="H1560"/>
      <c r="I1560"/>
      <c r="J1560"/>
      <c r="K1560"/>
      <c r="L1560"/>
      <c r="M1560"/>
      <c r="N1560" s="80"/>
    </row>
    <row r="1561" spans="4:14" ht="16" x14ac:dyDescent="0.2">
      <c r="D1561"/>
      <c r="E1561"/>
      <c r="F1561"/>
      <c r="G1561"/>
      <c r="H1561"/>
      <c r="I1561"/>
      <c r="J1561"/>
      <c r="K1561"/>
      <c r="L1561"/>
      <c r="M1561"/>
      <c r="N1561" s="80"/>
    </row>
    <row r="1562" spans="4:14" ht="16" x14ac:dyDescent="0.2">
      <c r="D1562"/>
      <c r="E1562"/>
      <c r="F1562"/>
      <c r="G1562"/>
      <c r="H1562"/>
      <c r="I1562"/>
      <c r="J1562"/>
      <c r="K1562"/>
      <c r="L1562"/>
      <c r="M1562"/>
      <c r="N1562" s="80"/>
    </row>
    <row r="1563" spans="4:14" ht="16" x14ac:dyDescent="0.2">
      <c r="D1563"/>
      <c r="E1563"/>
      <c r="F1563"/>
      <c r="G1563"/>
      <c r="H1563"/>
      <c r="I1563"/>
      <c r="J1563"/>
      <c r="K1563"/>
      <c r="L1563"/>
      <c r="M1563"/>
      <c r="N1563" s="80"/>
    </row>
    <row r="1564" spans="4:14" ht="16" x14ac:dyDescent="0.2">
      <c r="D1564"/>
      <c r="E1564"/>
      <c r="F1564"/>
      <c r="G1564"/>
      <c r="H1564"/>
      <c r="I1564"/>
      <c r="J1564"/>
      <c r="K1564"/>
      <c r="L1564"/>
      <c r="M1564"/>
      <c r="N1564" s="80"/>
    </row>
    <row r="1565" spans="4:14" ht="16" x14ac:dyDescent="0.2">
      <c r="D1565"/>
      <c r="E1565"/>
      <c r="F1565"/>
      <c r="G1565"/>
      <c r="H1565"/>
      <c r="I1565"/>
      <c r="J1565"/>
      <c r="K1565"/>
      <c r="L1565"/>
      <c r="M1565"/>
      <c r="N1565" s="80"/>
    </row>
    <row r="1566" spans="4:14" ht="16" x14ac:dyDescent="0.2">
      <c r="D1566"/>
      <c r="E1566"/>
      <c r="F1566"/>
      <c r="G1566"/>
      <c r="H1566"/>
      <c r="I1566"/>
      <c r="J1566"/>
      <c r="K1566"/>
      <c r="L1566"/>
      <c r="M1566"/>
      <c r="N1566" s="80"/>
    </row>
    <row r="1567" spans="4:14" ht="16" x14ac:dyDescent="0.2">
      <c r="D1567"/>
      <c r="E1567"/>
      <c r="F1567"/>
      <c r="G1567"/>
      <c r="H1567"/>
      <c r="I1567"/>
      <c r="J1567"/>
      <c r="K1567"/>
      <c r="L1567"/>
      <c r="M1567"/>
      <c r="N1567" s="80"/>
    </row>
    <row r="1568" spans="4:14" ht="16" x14ac:dyDescent="0.2">
      <c r="D1568"/>
      <c r="E1568"/>
      <c r="F1568"/>
      <c r="G1568"/>
      <c r="H1568"/>
      <c r="I1568"/>
      <c r="J1568"/>
      <c r="K1568"/>
      <c r="L1568"/>
      <c r="M1568"/>
      <c r="N1568" s="80"/>
    </row>
    <row r="1569" spans="4:14" ht="16" x14ac:dyDescent="0.2">
      <c r="D1569"/>
      <c r="E1569"/>
      <c r="F1569"/>
      <c r="G1569"/>
      <c r="H1569"/>
      <c r="I1569"/>
      <c r="J1569"/>
      <c r="K1569"/>
      <c r="L1569"/>
      <c r="M1569"/>
      <c r="N1569" s="80"/>
    </row>
    <row r="1570" spans="4:14" ht="16" x14ac:dyDescent="0.2">
      <c r="D1570"/>
      <c r="E1570"/>
      <c r="F1570"/>
      <c r="G1570"/>
      <c r="H1570"/>
      <c r="I1570"/>
      <c r="J1570"/>
      <c r="K1570"/>
      <c r="L1570"/>
      <c r="M1570"/>
      <c r="N1570" s="80"/>
    </row>
    <row r="1571" spans="4:14" ht="16" x14ac:dyDescent="0.2">
      <c r="D1571"/>
      <c r="E1571"/>
      <c r="F1571"/>
      <c r="G1571"/>
      <c r="H1571"/>
      <c r="I1571"/>
      <c r="J1571"/>
      <c r="K1571"/>
      <c r="L1571"/>
      <c r="M1571"/>
      <c r="N1571" s="80"/>
    </row>
    <row r="1572" spans="4:14" ht="16" x14ac:dyDescent="0.2">
      <c r="D1572"/>
      <c r="E1572"/>
      <c r="F1572"/>
      <c r="G1572"/>
      <c r="H1572"/>
      <c r="I1572"/>
      <c r="J1572"/>
      <c r="K1572"/>
      <c r="L1572"/>
      <c r="M1572"/>
      <c r="N1572" s="80"/>
    </row>
    <row r="1573" spans="4:14" ht="16" x14ac:dyDescent="0.2">
      <c r="D1573"/>
      <c r="E1573"/>
      <c r="F1573"/>
      <c r="G1573"/>
      <c r="H1573"/>
      <c r="I1573"/>
      <c r="J1573"/>
      <c r="K1573"/>
      <c r="L1573"/>
      <c r="M1573"/>
      <c r="N1573" s="80"/>
    </row>
    <row r="1574" spans="4:14" ht="16" x14ac:dyDescent="0.2">
      <c r="D1574"/>
      <c r="E1574"/>
      <c r="F1574"/>
      <c r="G1574"/>
      <c r="H1574"/>
      <c r="I1574"/>
      <c r="J1574"/>
      <c r="K1574"/>
      <c r="L1574"/>
      <c r="M1574"/>
      <c r="N1574" s="80"/>
    </row>
    <row r="1575" spans="4:14" ht="16" x14ac:dyDescent="0.2">
      <c r="D1575"/>
      <c r="E1575"/>
      <c r="F1575"/>
      <c r="G1575"/>
      <c r="H1575"/>
      <c r="I1575"/>
      <c r="J1575"/>
      <c r="K1575"/>
      <c r="L1575"/>
      <c r="M1575"/>
      <c r="N1575" s="80"/>
    </row>
    <row r="1576" spans="4:14" ht="16" x14ac:dyDescent="0.2">
      <c r="D1576"/>
      <c r="E1576"/>
      <c r="F1576"/>
      <c r="G1576"/>
      <c r="H1576"/>
      <c r="I1576"/>
      <c r="J1576"/>
      <c r="K1576"/>
      <c r="L1576"/>
      <c r="M1576"/>
      <c r="N1576" s="80"/>
    </row>
    <row r="1577" spans="4:14" ht="16" x14ac:dyDescent="0.2">
      <c r="D1577"/>
      <c r="E1577"/>
      <c r="F1577"/>
      <c r="G1577"/>
      <c r="H1577"/>
      <c r="I1577"/>
      <c r="J1577"/>
      <c r="K1577"/>
      <c r="L1577"/>
      <c r="M1577"/>
      <c r="N1577" s="80"/>
    </row>
    <row r="1578" spans="4:14" ht="16" x14ac:dyDescent="0.2">
      <c r="D1578"/>
      <c r="E1578"/>
      <c r="F1578"/>
      <c r="G1578"/>
      <c r="H1578"/>
      <c r="I1578"/>
      <c r="J1578"/>
      <c r="K1578"/>
      <c r="L1578"/>
      <c r="M1578"/>
      <c r="N1578" s="80"/>
    </row>
    <row r="1579" spans="4:14" ht="16" x14ac:dyDescent="0.2">
      <c r="D1579"/>
      <c r="E1579"/>
      <c r="F1579"/>
      <c r="G1579"/>
      <c r="H1579"/>
      <c r="I1579"/>
      <c r="J1579"/>
      <c r="K1579"/>
      <c r="L1579"/>
      <c r="M1579"/>
      <c r="N1579" s="80"/>
    </row>
    <row r="1580" spans="4:14" ht="16" x14ac:dyDescent="0.2">
      <c r="D1580"/>
      <c r="E1580"/>
      <c r="F1580"/>
      <c r="G1580"/>
      <c r="H1580"/>
      <c r="I1580"/>
      <c r="J1580"/>
      <c r="K1580"/>
      <c r="L1580"/>
      <c r="M1580"/>
      <c r="N1580" s="80"/>
    </row>
    <row r="1581" spans="4:14" ht="16" x14ac:dyDescent="0.2">
      <c r="D1581"/>
      <c r="E1581"/>
      <c r="F1581"/>
      <c r="G1581"/>
      <c r="H1581"/>
      <c r="I1581"/>
      <c r="J1581"/>
      <c r="K1581"/>
      <c r="L1581"/>
      <c r="M1581"/>
      <c r="N1581" s="80"/>
    </row>
    <row r="1582" spans="4:14" ht="16" x14ac:dyDescent="0.2">
      <c r="D1582"/>
      <c r="E1582"/>
      <c r="F1582"/>
      <c r="G1582"/>
      <c r="H1582"/>
      <c r="I1582"/>
      <c r="J1582"/>
      <c r="K1582"/>
      <c r="L1582"/>
      <c r="M1582"/>
      <c r="N1582" s="80"/>
    </row>
    <row r="1583" spans="4:14" ht="16" x14ac:dyDescent="0.2">
      <c r="D1583"/>
      <c r="E1583"/>
      <c r="F1583"/>
      <c r="G1583"/>
      <c r="H1583"/>
      <c r="I1583"/>
      <c r="J1583"/>
      <c r="K1583"/>
      <c r="L1583"/>
      <c r="M1583"/>
      <c r="N1583" s="80"/>
    </row>
    <row r="1584" spans="4:14" ht="16" x14ac:dyDescent="0.2">
      <c r="D1584"/>
      <c r="E1584"/>
      <c r="F1584"/>
      <c r="G1584"/>
      <c r="H1584"/>
      <c r="I1584"/>
      <c r="J1584"/>
      <c r="K1584"/>
      <c r="L1584"/>
      <c r="M1584"/>
      <c r="N1584" s="80"/>
    </row>
    <row r="1585" spans="4:14" ht="16" x14ac:dyDescent="0.2">
      <c r="D1585"/>
      <c r="E1585"/>
      <c r="F1585"/>
      <c r="G1585"/>
      <c r="H1585"/>
      <c r="I1585"/>
      <c r="J1585"/>
      <c r="K1585"/>
      <c r="L1585"/>
      <c r="M1585"/>
      <c r="N1585" s="80"/>
    </row>
    <row r="1586" spans="4:14" ht="16" x14ac:dyDescent="0.2">
      <c r="D1586"/>
      <c r="E1586"/>
      <c r="F1586"/>
      <c r="G1586"/>
      <c r="H1586"/>
      <c r="I1586"/>
      <c r="J1586"/>
      <c r="K1586"/>
      <c r="L1586"/>
      <c r="M1586"/>
      <c r="N1586" s="80"/>
    </row>
    <row r="1587" spans="4:14" ht="16" x14ac:dyDescent="0.2">
      <c r="D1587"/>
      <c r="E1587"/>
      <c r="F1587"/>
      <c r="G1587"/>
      <c r="H1587"/>
      <c r="I1587"/>
      <c r="J1587"/>
      <c r="K1587"/>
      <c r="L1587"/>
      <c r="M1587"/>
      <c r="N1587" s="80"/>
    </row>
    <row r="1588" spans="4:14" ht="16" x14ac:dyDescent="0.2">
      <c r="D1588"/>
      <c r="E1588"/>
      <c r="F1588"/>
      <c r="G1588"/>
      <c r="H1588"/>
      <c r="I1588"/>
      <c r="J1588"/>
      <c r="K1588"/>
      <c r="L1588"/>
      <c r="M1588"/>
      <c r="N1588" s="80"/>
    </row>
    <row r="1589" spans="4:14" ht="16" x14ac:dyDescent="0.2">
      <c r="D1589"/>
      <c r="E1589"/>
      <c r="F1589"/>
      <c r="G1589"/>
      <c r="H1589"/>
      <c r="I1589"/>
      <c r="J1589"/>
      <c r="K1589"/>
      <c r="L1589"/>
      <c r="M1589"/>
      <c r="N1589" s="80"/>
    </row>
    <row r="1590" spans="4:14" ht="16" x14ac:dyDescent="0.2">
      <c r="D1590"/>
      <c r="E1590"/>
      <c r="F1590"/>
      <c r="G1590"/>
      <c r="H1590"/>
      <c r="I1590"/>
      <c r="J1590"/>
      <c r="K1590"/>
      <c r="L1590"/>
      <c r="M1590"/>
      <c r="N1590" s="80"/>
    </row>
    <row r="1591" spans="4:14" ht="16" x14ac:dyDescent="0.2">
      <c r="D1591"/>
      <c r="E1591"/>
      <c r="F1591"/>
      <c r="G1591"/>
      <c r="H1591"/>
      <c r="I1591"/>
      <c r="J1591"/>
      <c r="K1591"/>
      <c r="L1591"/>
      <c r="M1591"/>
      <c r="N1591" s="80"/>
    </row>
    <row r="1592" spans="4:14" ht="16" x14ac:dyDescent="0.2">
      <c r="D1592"/>
      <c r="E1592"/>
      <c r="F1592"/>
      <c r="G1592"/>
      <c r="H1592"/>
      <c r="I1592"/>
      <c r="J1592"/>
      <c r="K1592"/>
      <c r="L1592"/>
      <c r="M1592"/>
      <c r="N1592" s="80"/>
    </row>
    <row r="1593" spans="4:14" ht="16" x14ac:dyDescent="0.2">
      <c r="D1593"/>
      <c r="E1593"/>
      <c r="F1593"/>
      <c r="G1593"/>
      <c r="H1593"/>
      <c r="I1593"/>
      <c r="J1593"/>
      <c r="K1593"/>
      <c r="L1593"/>
      <c r="M1593"/>
      <c r="N1593" s="80"/>
    </row>
    <row r="1594" spans="4:14" ht="16" x14ac:dyDescent="0.2">
      <c r="D1594"/>
      <c r="E1594"/>
      <c r="F1594"/>
      <c r="G1594"/>
      <c r="H1594"/>
      <c r="I1594"/>
      <c r="J1594"/>
      <c r="K1594"/>
      <c r="L1594"/>
      <c r="M1594"/>
      <c r="N1594" s="80"/>
    </row>
    <row r="1595" spans="4:14" ht="16" x14ac:dyDescent="0.2">
      <c r="D1595"/>
      <c r="E1595"/>
      <c r="F1595"/>
      <c r="G1595"/>
      <c r="H1595"/>
      <c r="I1595"/>
      <c r="J1595"/>
      <c r="K1595"/>
      <c r="L1595"/>
      <c r="M1595"/>
      <c r="N1595" s="80"/>
    </row>
    <row r="1596" spans="4:14" ht="16" x14ac:dyDescent="0.2">
      <c r="D1596"/>
      <c r="E1596"/>
      <c r="F1596"/>
      <c r="G1596"/>
      <c r="H1596"/>
      <c r="I1596"/>
      <c r="J1596"/>
      <c r="K1596"/>
      <c r="L1596"/>
      <c r="M1596"/>
      <c r="N1596" s="80"/>
    </row>
    <row r="1597" spans="4:14" ht="16" x14ac:dyDescent="0.2">
      <c r="D1597"/>
      <c r="E1597"/>
      <c r="F1597"/>
      <c r="G1597"/>
      <c r="H1597"/>
      <c r="I1597"/>
      <c r="J1597"/>
      <c r="K1597"/>
      <c r="L1597"/>
      <c r="M1597"/>
      <c r="N1597" s="80"/>
    </row>
    <row r="1598" spans="4:14" ht="16" x14ac:dyDescent="0.2">
      <c r="D1598"/>
      <c r="E1598"/>
      <c r="F1598"/>
      <c r="G1598"/>
      <c r="H1598"/>
      <c r="I1598"/>
      <c r="J1598"/>
      <c r="K1598"/>
      <c r="L1598"/>
      <c r="M1598"/>
      <c r="N1598" s="80"/>
    </row>
    <row r="1599" spans="4:14" ht="16" x14ac:dyDescent="0.2">
      <c r="D1599"/>
      <c r="E1599"/>
      <c r="F1599"/>
      <c r="G1599"/>
      <c r="H1599"/>
      <c r="I1599"/>
      <c r="J1599"/>
      <c r="K1599"/>
      <c r="L1599"/>
      <c r="M1599"/>
      <c r="N1599" s="80"/>
    </row>
    <row r="1600" spans="4:14" ht="16" x14ac:dyDescent="0.2">
      <c r="D1600"/>
      <c r="E1600"/>
      <c r="F1600"/>
      <c r="G1600"/>
      <c r="H1600"/>
      <c r="I1600"/>
      <c r="J1600"/>
      <c r="K1600"/>
      <c r="L1600"/>
      <c r="M1600"/>
      <c r="N1600" s="80"/>
    </row>
    <row r="1601" spans="4:14" ht="16" x14ac:dyDescent="0.2">
      <c r="D1601"/>
      <c r="E1601"/>
      <c r="F1601"/>
      <c r="G1601"/>
      <c r="H1601"/>
      <c r="I1601"/>
      <c r="J1601"/>
      <c r="K1601"/>
      <c r="L1601"/>
      <c r="M1601"/>
      <c r="N1601" s="80"/>
    </row>
    <row r="1602" spans="4:14" ht="16" x14ac:dyDescent="0.2">
      <c r="D1602"/>
      <c r="E1602"/>
      <c r="F1602"/>
      <c r="G1602"/>
      <c r="H1602"/>
      <c r="I1602"/>
      <c r="J1602"/>
      <c r="K1602"/>
      <c r="L1602"/>
      <c r="M1602"/>
      <c r="N1602" s="80"/>
    </row>
    <row r="1603" spans="4:14" ht="16" x14ac:dyDescent="0.2">
      <c r="D1603"/>
      <c r="E1603"/>
      <c r="F1603"/>
      <c r="G1603"/>
      <c r="H1603"/>
      <c r="I1603"/>
      <c r="J1603"/>
      <c r="K1603"/>
      <c r="L1603"/>
      <c r="M1603"/>
      <c r="N1603" s="80"/>
    </row>
    <row r="1604" spans="4:14" ht="16" x14ac:dyDescent="0.2">
      <c r="D1604"/>
      <c r="E1604"/>
      <c r="F1604"/>
      <c r="G1604"/>
      <c r="H1604"/>
      <c r="I1604"/>
      <c r="J1604"/>
      <c r="K1604"/>
      <c r="L1604"/>
      <c r="M1604"/>
      <c r="N1604" s="80"/>
    </row>
    <row r="1605" spans="4:14" ht="16" x14ac:dyDescent="0.2">
      <c r="D1605"/>
      <c r="E1605"/>
      <c r="F1605"/>
      <c r="G1605"/>
      <c r="H1605"/>
      <c r="I1605"/>
      <c r="J1605"/>
      <c r="K1605"/>
      <c r="L1605"/>
      <c r="M1605"/>
      <c r="N1605" s="80"/>
    </row>
    <row r="1606" spans="4:14" ht="16" x14ac:dyDescent="0.2">
      <c r="D1606"/>
      <c r="E1606"/>
      <c r="F1606"/>
      <c r="G1606"/>
      <c r="H1606"/>
      <c r="I1606"/>
      <c r="J1606"/>
      <c r="K1606"/>
      <c r="L1606"/>
      <c r="M1606"/>
      <c r="N1606" s="80"/>
    </row>
    <row r="1607" spans="4:14" ht="16" x14ac:dyDescent="0.2">
      <c r="D1607"/>
      <c r="E1607"/>
      <c r="F1607"/>
      <c r="G1607"/>
      <c r="H1607"/>
      <c r="I1607"/>
      <c r="J1607"/>
      <c r="K1607"/>
      <c r="L1607"/>
      <c r="M1607"/>
      <c r="N1607" s="80"/>
    </row>
    <row r="1608" spans="4:14" ht="16" x14ac:dyDescent="0.2">
      <c r="D1608"/>
      <c r="E1608"/>
      <c r="F1608"/>
      <c r="G1608"/>
      <c r="H1608"/>
      <c r="I1608"/>
      <c r="J1608"/>
      <c r="K1608"/>
      <c r="L1608"/>
      <c r="M1608"/>
      <c r="N1608" s="80"/>
    </row>
    <row r="1609" spans="4:14" ht="16" x14ac:dyDescent="0.2">
      <c r="D1609"/>
      <c r="E1609"/>
      <c r="F1609"/>
      <c r="G1609"/>
      <c r="H1609"/>
      <c r="I1609"/>
      <c r="J1609"/>
      <c r="K1609"/>
      <c r="L1609"/>
      <c r="M1609"/>
      <c r="N1609" s="80"/>
    </row>
    <row r="1610" spans="4:14" ht="16" x14ac:dyDescent="0.2">
      <c r="D1610"/>
      <c r="E1610"/>
      <c r="F1610"/>
      <c r="G1610"/>
      <c r="H1610"/>
      <c r="I1610"/>
      <c r="J1610"/>
      <c r="K1610"/>
      <c r="L1610"/>
      <c r="M1610"/>
      <c r="N1610" s="80"/>
    </row>
    <row r="1611" spans="4:14" ht="16" x14ac:dyDescent="0.2">
      <c r="D1611"/>
      <c r="E1611"/>
      <c r="F1611"/>
      <c r="G1611"/>
      <c r="H1611"/>
      <c r="I1611"/>
      <c r="J1611"/>
      <c r="K1611"/>
      <c r="L1611"/>
      <c r="M1611"/>
      <c r="N1611" s="80"/>
    </row>
    <row r="1612" spans="4:14" ht="16" x14ac:dyDescent="0.2">
      <c r="D1612"/>
      <c r="E1612"/>
      <c r="F1612"/>
      <c r="G1612"/>
      <c r="H1612"/>
      <c r="I1612"/>
      <c r="J1612"/>
      <c r="K1612"/>
      <c r="L1612"/>
      <c r="M1612"/>
      <c r="N1612" s="80"/>
    </row>
    <row r="1613" spans="4:14" ht="16" x14ac:dyDescent="0.2">
      <c r="D1613"/>
      <c r="E1613"/>
      <c r="F1613"/>
      <c r="G1613"/>
      <c r="H1613"/>
      <c r="I1613"/>
      <c r="J1613"/>
      <c r="K1613"/>
      <c r="L1613"/>
      <c r="M1613"/>
      <c r="N1613" s="80"/>
    </row>
    <row r="1614" spans="4:14" ht="16" x14ac:dyDescent="0.2">
      <c r="D1614"/>
      <c r="E1614"/>
      <c r="F1614"/>
      <c r="G1614"/>
      <c r="H1614"/>
      <c r="I1614"/>
      <c r="J1614"/>
      <c r="K1614"/>
      <c r="L1614"/>
      <c r="M1614"/>
      <c r="N1614" s="80"/>
    </row>
    <row r="1615" spans="4:14" ht="16" x14ac:dyDescent="0.2">
      <c r="D1615"/>
      <c r="E1615"/>
      <c r="F1615"/>
      <c r="G1615"/>
      <c r="H1615"/>
      <c r="I1615"/>
      <c r="J1615"/>
      <c r="K1615"/>
      <c r="L1615"/>
      <c r="M1615"/>
      <c r="N1615" s="80"/>
    </row>
    <row r="1616" spans="4:14" ht="16" x14ac:dyDescent="0.2">
      <c r="D1616"/>
      <c r="E1616"/>
      <c r="F1616"/>
      <c r="G1616"/>
      <c r="H1616"/>
      <c r="I1616"/>
      <c r="J1616"/>
      <c r="K1616"/>
      <c r="L1616"/>
      <c r="M1616"/>
      <c r="N1616" s="80"/>
    </row>
    <row r="1617" spans="4:14" ht="16" x14ac:dyDescent="0.2">
      <c r="D1617"/>
      <c r="E1617"/>
      <c r="F1617"/>
      <c r="G1617"/>
      <c r="H1617"/>
      <c r="I1617"/>
      <c r="J1617"/>
      <c r="K1617"/>
      <c r="L1617"/>
      <c r="M1617"/>
      <c r="N1617" s="80"/>
    </row>
    <row r="1618" spans="4:14" ht="16" x14ac:dyDescent="0.2">
      <c r="D1618"/>
      <c r="E1618"/>
      <c r="F1618"/>
      <c r="G1618"/>
      <c r="H1618"/>
      <c r="I1618"/>
      <c r="J1618"/>
      <c r="K1618"/>
      <c r="L1618"/>
      <c r="M1618"/>
      <c r="N1618" s="80"/>
    </row>
    <row r="1619" spans="4:14" ht="16" x14ac:dyDescent="0.2">
      <c r="D1619"/>
      <c r="E1619"/>
      <c r="F1619"/>
      <c r="G1619"/>
      <c r="H1619"/>
      <c r="I1619"/>
      <c r="J1619"/>
      <c r="K1619"/>
      <c r="L1619"/>
      <c r="M1619"/>
      <c r="N1619" s="80"/>
    </row>
    <row r="1620" spans="4:14" ht="16" x14ac:dyDescent="0.2">
      <c r="D1620"/>
      <c r="E1620"/>
      <c r="F1620"/>
      <c r="G1620"/>
      <c r="H1620"/>
      <c r="I1620"/>
      <c r="J1620"/>
      <c r="K1620"/>
      <c r="L1620"/>
      <c r="M1620"/>
      <c r="N1620" s="80"/>
    </row>
    <row r="1621" spans="4:14" ht="16" x14ac:dyDescent="0.2">
      <c r="D1621"/>
      <c r="E1621"/>
      <c r="F1621"/>
      <c r="G1621"/>
      <c r="H1621"/>
      <c r="I1621"/>
      <c r="J1621"/>
      <c r="K1621"/>
      <c r="L1621"/>
      <c r="M1621"/>
      <c r="N1621" s="80"/>
    </row>
    <row r="1622" spans="4:14" ht="16" x14ac:dyDescent="0.2">
      <c r="D1622"/>
      <c r="E1622"/>
      <c r="F1622"/>
      <c r="G1622"/>
      <c r="H1622"/>
      <c r="I1622"/>
      <c r="J1622"/>
      <c r="K1622"/>
      <c r="L1622"/>
      <c r="M1622"/>
      <c r="N1622" s="80"/>
    </row>
    <row r="1623" spans="4:14" ht="16" x14ac:dyDescent="0.2">
      <c r="D1623"/>
      <c r="E1623"/>
      <c r="F1623"/>
      <c r="G1623"/>
      <c r="H1623"/>
      <c r="I1623"/>
      <c r="J1623"/>
      <c r="K1623"/>
      <c r="L1623"/>
      <c r="M1623"/>
      <c r="N1623" s="80"/>
    </row>
    <row r="1624" spans="4:14" ht="16" x14ac:dyDescent="0.2">
      <c r="D1624"/>
      <c r="E1624"/>
      <c r="F1624"/>
      <c r="G1624"/>
      <c r="H1624"/>
      <c r="I1624"/>
      <c r="J1624"/>
      <c r="K1624"/>
      <c r="L1624"/>
      <c r="M1624"/>
      <c r="N1624" s="80"/>
    </row>
    <row r="1625" spans="4:14" ht="16" x14ac:dyDescent="0.2">
      <c r="D1625"/>
      <c r="E1625"/>
      <c r="F1625"/>
      <c r="G1625"/>
      <c r="H1625"/>
      <c r="I1625"/>
      <c r="J1625"/>
      <c r="K1625"/>
      <c r="L1625"/>
      <c r="M1625"/>
      <c r="N1625" s="80"/>
    </row>
    <row r="1626" spans="4:14" ht="16" x14ac:dyDescent="0.2">
      <c r="D1626"/>
      <c r="E1626"/>
      <c r="F1626"/>
      <c r="G1626"/>
      <c r="H1626"/>
      <c r="I1626"/>
      <c r="J1626"/>
      <c r="K1626"/>
      <c r="L1626"/>
      <c r="M1626"/>
      <c r="N1626" s="80"/>
    </row>
    <row r="1627" spans="4:14" ht="16" x14ac:dyDescent="0.2">
      <c r="D1627"/>
      <c r="E1627"/>
      <c r="F1627"/>
      <c r="G1627"/>
      <c r="H1627"/>
      <c r="I1627"/>
      <c r="J1627"/>
      <c r="K1627"/>
      <c r="L1627"/>
      <c r="M1627"/>
      <c r="N1627" s="80"/>
    </row>
    <row r="1628" spans="4:14" ht="16" x14ac:dyDescent="0.2">
      <c r="D1628"/>
      <c r="E1628"/>
      <c r="F1628"/>
      <c r="G1628"/>
      <c r="H1628"/>
      <c r="I1628"/>
      <c r="J1628"/>
      <c r="K1628"/>
      <c r="L1628"/>
      <c r="M1628"/>
      <c r="N1628" s="80"/>
    </row>
    <row r="1629" spans="4:14" ht="16" x14ac:dyDescent="0.2">
      <c r="D1629"/>
      <c r="E1629"/>
      <c r="F1629"/>
      <c r="G1629"/>
      <c r="H1629"/>
      <c r="I1629"/>
      <c r="J1629"/>
      <c r="K1629"/>
      <c r="L1629"/>
      <c r="M1629"/>
      <c r="N1629" s="80"/>
    </row>
    <row r="1630" spans="4:14" ht="16" x14ac:dyDescent="0.2">
      <c r="D1630"/>
      <c r="E1630"/>
      <c r="F1630"/>
      <c r="G1630"/>
      <c r="H1630"/>
      <c r="I1630"/>
      <c r="J1630"/>
      <c r="K1630"/>
      <c r="L1630"/>
      <c r="M1630"/>
      <c r="N1630" s="80"/>
    </row>
    <row r="1631" spans="4:14" ht="16" x14ac:dyDescent="0.2">
      <c r="D1631"/>
      <c r="E1631"/>
      <c r="F1631"/>
      <c r="G1631"/>
      <c r="H1631"/>
      <c r="I1631"/>
      <c r="J1631"/>
      <c r="K1631"/>
      <c r="L1631"/>
      <c r="M1631"/>
      <c r="N1631" s="80"/>
    </row>
    <row r="1632" spans="4:14" ht="16" x14ac:dyDescent="0.2">
      <c r="D1632"/>
      <c r="E1632"/>
      <c r="F1632"/>
      <c r="G1632"/>
      <c r="H1632"/>
      <c r="I1632"/>
      <c r="J1632"/>
      <c r="K1632"/>
      <c r="L1632"/>
      <c r="M1632"/>
      <c r="N1632" s="80"/>
    </row>
    <row r="1633" spans="4:14" ht="16" x14ac:dyDescent="0.2">
      <c r="D1633"/>
      <c r="E1633"/>
      <c r="F1633"/>
      <c r="G1633"/>
      <c r="H1633"/>
      <c r="I1633"/>
      <c r="J1633"/>
      <c r="K1633"/>
      <c r="L1633"/>
      <c r="M1633"/>
      <c r="N1633" s="80"/>
    </row>
    <row r="1634" spans="4:14" ht="16" x14ac:dyDescent="0.2">
      <c r="D1634"/>
      <c r="E1634"/>
      <c r="F1634"/>
      <c r="G1634"/>
      <c r="H1634"/>
      <c r="I1634"/>
      <c r="J1634"/>
      <c r="K1634"/>
      <c r="L1634"/>
      <c r="M1634"/>
      <c r="N1634" s="80"/>
    </row>
    <row r="1635" spans="4:14" ht="16" x14ac:dyDescent="0.2">
      <c r="D1635"/>
      <c r="E1635"/>
      <c r="F1635"/>
      <c r="G1635"/>
      <c r="H1635"/>
      <c r="I1635"/>
      <c r="J1635"/>
      <c r="K1635"/>
      <c r="L1635"/>
      <c r="M1635"/>
      <c r="N1635" s="80"/>
    </row>
    <row r="1636" spans="4:14" ht="16" x14ac:dyDescent="0.2">
      <c r="D1636"/>
      <c r="E1636"/>
      <c r="F1636"/>
      <c r="G1636"/>
      <c r="H1636"/>
      <c r="I1636"/>
      <c r="J1636"/>
      <c r="K1636"/>
      <c r="L1636"/>
      <c r="M1636"/>
      <c r="N1636" s="80"/>
    </row>
    <row r="1637" spans="4:14" ht="16" x14ac:dyDescent="0.2">
      <c r="D1637"/>
      <c r="E1637"/>
      <c r="F1637"/>
      <c r="G1637"/>
      <c r="H1637"/>
      <c r="I1637"/>
      <c r="J1637"/>
      <c r="K1637"/>
      <c r="L1637"/>
      <c r="M1637"/>
      <c r="N1637" s="80"/>
    </row>
    <row r="1638" spans="4:14" ht="16" x14ac:dyDescent="0.2">
      <c r="D1638"/>
      <c r="E1638"/>
      <c r="F1638"/>
      <c r="G1638"/>
      <c r="H1638"/>
      <c r="I1638"/>
      <c r="J1638"/>
      <c r="K1638"/>
      <c r="L1638"/>
      <c r="M1638"/>
      <c r="N1638" s="80"/>
    </row>
    <row r="1639" spans="4:14" ht="16" x14ac:dyDescent="0.2">
      <c r="D1639"/>
      <c r="E1639"/>
      <c r="F1639"/>
      <c r="G1639"/>
      <c r="H1639"/>
      <c r="I1639"/>
      <c r="J1639"/>
      <c r="K1639"/>
      <c r="L1639"/>
      <c r="M1639"/>
      <c r="N1639" s="80"/>
    </row>
    <row r="1640" spans="4:14" ht="16" x14ac:dyDescent="0.2">
      <c r="D1640"/>
      <c r="E1640"/>
      <c r="F1640"/>
      <c r="G1640"/>
      <c r="H1640"/>
      <c r="I1640"/>
      <c r="J1640"/>
      <c r="K1640"/>
      <c r="L1640"/>
      <c r="M1640"/>
      <c r="N1640" s="80"/>
    </row>
    <row r="1641" spans="4:14" ht="16" x14ac:dyDescent="0.2">
      <c r="D1641"/>
      <c r="E1641"/>
      <c r="F1641"/>
      <c r="G1641"/>
      <c r="H1641"/>
      <c r="I1641"/>
      <c r="J1641"/>
      <c r="K1641"/>
      <c r="L1641"/>
      <c r="M1641"/>
      <c r="N1641" s="80"/>
    </row>
    <row r="1642" spans="4:14" ht="16" x14ac:dyDescent="0.2">
      <c r="D1642"/>
      <c r="E1642"/>
      <c r="F1642"/>
      <c r="G1642"/>
      <c r="H1642"/>
      <c r="I1642"/>
      <c r="J1642"/>
      <c r="K1642"/>
      <c r="L1642"/>
      <c r="M1642"/>
      <c r="N1642" s="80"/>
    </row>
    <row r="1643" spans="4:14" ht="16" x14ac:dyDescent="0.2">
      <c r="D1643"/>
      <c r="E1643"/>
      <c r="F1643"/>
      <c r="G1643"/>
      <c r="H1643"/>
      <c r="I1643"/>
      <c r="J1643"/>
      <c r="K1643"/>
      <c r="L1643"/>
      <c r="M1643"/>
      <c r="N1643" s="80"/>
    </row>
    <row r="1644" spans="4:14" ht="16" x14ac:dyDescent="0.2">
      <c r="D1644"/>
      <c r="E1644"/>
      <c r="F1644"/>
      <c r="G1644"/>
      <c r="H1644"/>
      <c r="I1644"/>
      <c r="J1644"/>
      <c r="K1644"/>
      <c r="L1644"/>
      <c r="M1644"/>
      <c r="N1644" s="80"/>
    </row>
    <row r="1645" spans="4:14" ht="16" x14ac:dyDescent="0.2">
      <c r="D1645"/>
      <c r="E1645"/>
      <c r="F1645"/>
      <c r="G1645"/>
      <c r="H1645"/>
      <c r="I1645"/>
      <c r="J1645"/>
      <c r="K1645"/>
      <c r="L1645"/>
      <c r="M1645"/>
      <c r="N1645" s="80"/>
    </row>
    <row r="1646" spans="4:14" ht="16" x14ac:dyDescent="0.2">
      <c r="D1646"/>
      <c r="E1646"/>
      <c r="F1646"/>
      <c r="G1646"/>
      <c r="H1646"/>
      <c r="I1646"/>
      <c r="J1646"/>
      <c r="K1646"/>
      <c r="L1646"/>
      <c r="M1646"/>
      <c r="N1646" s="80"/>
    </row>
    <row r="1647" spans="4:14" ht="16" x14ac:dyDescent="0.2">
      <c r="D1647"/>
      <c r="E1647"/>
      <c r="F1647"/>
      <c r="G1647"/>
      <c r="H1647"/>
      <c r="I1647"/>
      <c r="J1647"/>
      <c r="K1647"/>
      <c r="L1647"/>
      <c r="M1647"/>
      <c r="N1647" s="80"/>
    </row>
    <row r="1648" spans="4:14" ht="16" x14ac:dyDescent="0.2">
      <c r="D1648"/>
      <c r="E1648"/>
      <c r="F1648"/>
      <c r="G1648"/>
      <c r="H1648"/>
      <c r="I1648"/>
      <c r="J1648"/>
      <c r="K1648"/>
      <c r="L1648"/>
      <c r="M1648"/>
      <c r="N1648" s="80"/>
    </row>
    <row r="1649" spans="4:14" ht="16" x14ac:dyDescent="0.2">
      <c r="D1649"/>
      <c r="E1649"/>
      <c r="F1649"/>
      <c r="G1649"/>
      <c r="H1649"/>
      <c r="I1649"/>
      <c r="J1649"/>
      <c r="K1649"/>
      <c r="L1649"/>
      <c r="M1649"/>
      <c r="N1649" s="80"/>
    </row>
    <row r="1650" spans="4:14" ht="16" x14ac:dyDescent="0.2">
      <c r="D1650"/>
      <c r="E1650"/>
      <c r="F1650"/>
      <c r="G1650"/>
      <c r="H1650"/>
      <c r="I1650"/>
      <c r="J1650"/>
      <c r="K1650"/>
      <c r="L1650"/>
      <c r="M1650"/>
      <c r="N1650" s="80"/>
    </row>
    <row r="1651" spans="4:14" ht="16" x14ac:dyDescent="0.2">
      <c r="D1651"/>
      <c r="E1651"/>
      <c r="F1651"/>
      <c r="G1651"/>
      <c r="H1651"/>
      <c r="I1651"/>
      <c r="J1651"/>
      <c r="K1651"/>
      <c r="L1651"/>
      <c r="M1651"/>
      <c r="N1651" s="80"/>
    </row>
    <row r="1652" spans="4:14" ht="16" x14ac:dyDescent="0.2">
      <c r="D1652"/>
      <c r="E1652"/>
      <c r="F1652"/>
      <c r="G1652"/>
      <c r="H1652"/>
      <c r="I1652"/>
      <c r="J1652"/>
      <c r="K1652"/>
      <c r="L1652"/>
      <c r="M1652"/>
      <c r="N1652" s="80"/>
    </row>
    <row r="1653" spans="4:14" ht="16" x14ac:dyDescent="0.2">
      <c r="D1653"/>
      <c r="E1653"/>
      <c r="F1653"/>
      <c r="G1653"/>
      <c r="H1653"/>
      <c r="I1653"/>
      <c r="J1653"/>
      <c r="K1653"/>
      <c r="L1653"/>
      <c r="M1653"/>
      <c r="N1653" s="80"/>
    </row>
    <row r="1654" spans="4:14" ht="16" x14ac:dyDescent="0.2">
      <c r="D1654"/>
      <c r="E1654"/>
      <c r="F1654"/>
      <c r="G1654"/>
      <c r="H1654"/>
      <c r="I1654"/>
      <c r="J1654"/>
      <c r="K1654"/>
      <c r="L1654"/>
      <c r="M1654"/>
      <c r="N1654" s="80"/>
    </row>
    <row r="1655" spans="4:14" ht="16" x14ac:dyDescent="0.2">
      <c r="D1655"/>
      <c r="E1655"/>
      <c r="F1655"/>
      <c r="G1655"/>
      <c r="H1655"/>
      <c r="I1655"/>
      <c r="J1655"/>
      <c r="K1655"/>
      <c r="L1655"/>
      <c r="M1655"/>
      <c r="N1655" s="80"/>
    </row>
    <row r="1656" spans="4:14" ht="16" x14ac:dyDescent="0.2">
      <c r="D1656"/>
      <c r="E1656"/>
      <c r="F1656"/>
      <c r="G1656"/>
      <c r="H1656"/>
      <c r="I1656"/>
      <c r="J1656"/>
      <c r="K1656"/>
      <c r="L1656"/>
      <c r="M1656"/>
      <c r="N1656" s="80"/>
    </row>
    <row r="1657" spans="4:14" ht="16" x14ac:dyDescent="0.2">
      <c r="D1657"/>
      <c r="E1657"/>
      <c r="F1657"/>
      <c r="G1657"/>
      <c r="H1657"/>
      <c r="I1657"/>
      <c r="J1657"/>
      <c r="K1657"/>
      <c r="L1657"/>
      <c r="M1657"/>
      <c r="N1657" s="80"/>
    </row>
    <row r="1658" spans="4:14" ht="16" x14ac:dyDescent="0.2">
      <c r="D1658"/>
      <c r="E1658"/>
      <c r="F1658"/>
      <c r="G1658"/>
      <c r="H1658"/>
      <c r="I1658"/>
      <c r="J1658"/>
      <c r="K1658"/>
      <c r="L1658"/>
      <c r="M1658"/>
      <c r="N1658" s="80"/>
    </row>
    <row r="1659" spans="4:14" ht="16" x14ac:dyDescent="0.2">
      <c r="D1659"/>
      <c r="E1659"/>
      <c r="F1659"/>
      <c r="G1659"/>
      <c r="H1659"/>
      <c r="I1659"/>
      <c r="J1659"/>
      <c r="K1659"/>
      <c r="L1659"/>
      <c r="M1659"/>
      <c r="N1659" s="80"/>
    </row>
    <row r="1660" spans="4:14" ht="16" x14ac:dyDescent="0.2">
      <c r="D1660"/>
      <c r="E1660"/>
      <c r="F1660"/>
      <c r="G1660"/>
      <c r="H1660"/>
      <c r="I1660"/>
      <c r="J1660"/>
      <c r="K1660"/>
      <c r="L1660"/>
      <c r="M1660"/>
      <c r="N1660" s="80"/>
    </row>
    <row r="1661" spans="4:14" ht="16" x14ac:dyDescent="0.2">
      <c r="D1661"/>
      <c r="E1661"/>
      <c r="F1661"/>
      <c r="G1661"/>
      <c r="H1661"/>
      <c r="I1661"/>
      <c r="J1661"/>
      <c r="K1661"/>
      <c r="L1661"/>
      <c r="M1661"/>
      <c r="N1661" s="80"/>
    </row>
    <row r="1662" spans="4:14" ht="16" x14ac:dyDescent="0.2">
      <c r="D1662"/>
      <c r="E1662"/>
      <c r="F1662"/>
      <c r="G1662"/>
      <c r="H1662"/>
      <c r="I1662"/>
      <c r="J1662"/>
      <c r="K1662"/>
      <c r="L1662"/>
      <c r="M1662"/>
      <c r="N1662" s="80"/>
    </row>
    <row r="1663" spans="4:14" ht="16" x14ac:dyDescent="0.2">
      <c r="D1663"/>
      <c r="E1663"/>
      <c r="F1663"/>
      <c r="G1663"/>
      <c r="H1663"/>
      <c r="I1663"/>
      <c r="J1663"/>
      <c r="K1663"/>
      <c r="L1663"/>
      <c r="M1663"/>
      <c r="N1663" s="80"/>
    </row>
    <row r="1664" spans="4:14" ht="16" x14ac:dyDescent="0.2">
      <c r="D1664"/>
      <c r="E1664"/>
      <c r="F1664"/>
      <c r="G1664"/>
      <c r="H1664"/>
      <c r="I1664"/>
      <c r="J1664"/>
      <c r="K1664"/>
      <c r="L1664"/>
      <c r="M1664"/>
      <c r="N1664" s="80"/>
    </row>
    <row r="1665" spans="4:14" ht="16" x14ac:dyDescent="0.2">
      <c r="D1665"/>
      <c r="E1665"/>
      <c r="F1665"/>
      <c r="G1665"/>
      <c r="H1665"/>
      <c r="I1665"/>
      <c r="J1665"/>
      <c r="K1665"/>
      <c r="L1665"/>
      <c r="M1665"/>
      <c r="N1665" s="80"/>
    </row>
    <row r="1666" spans="4:14" ht="16" x14ac:dyDescent="0.2">
      <c r="D1666"/>
      <c r="E1666"/>
      <c r="F1666"/>
      <c r="G1666"/>
      <c r="H1666"/>
      <c r="I1666"/>
      <c r="J1666"/>
      <c r="K1666"/>
      <c r="L1666"/>
      <c r="M1666"/>
      <c r="N1666" s="80"/>
    </row>
    <row r="1667" spans="4:14" ht="16" x14ac:dyDescent="0.2">
      <c r="D1667"/>
      <c r="E1667"/>
      <c r="F1667"/>
      <c r="G1667"/>
      <c r="H1667"/>
      <c r="I1667"/>
      <c r="J1667"/>
      <c r="K1667"/>
      <c r="L1667"/>
      <c r="M1667"/>
      <c r="N1667" s="80"/>
    </row>
    <row r="1668" spans="4:14" ht="16" x14ac:dyDescent="0.2">
      <c r="D1668"/>
      <c r="E1668"/>
      <c r="F1668"/>
      <c r="G1668"/>
      <c r="H1668"/>
      <c r="I1668"/>
      <c r="J1668"/>
      <c r="K1668"/>
      <c r="L1668"/>
      <c r="M1668"/>
      <c r="N1668" s="80"/>
    </row>
    <row r="1669" spans="4:14" ht="16" x14ac:dyDescent="0.2">
      <c r="D1669"/>
      <c r="E1669"/>
      <c r="F1669"/>
      <c r="G1669"/>
      <c r="H1669"/>
      <c r="I1669"/>
      <c r="J1669"/>
      <c r="K1669"/>
      <c r="L1669"/>
      <c r="M1669"/>
      <c r="N1669" s="80"/>
    </row>
    <row r="1670" spans="4:14" ht="16" x14ac:dyDescent="0.2">
      <c r="D1670"/>
      <c r="E1670"/>
      <c r="F1670"/>
      <c r="G1670"/>
      <c r="H1670"/>
      <c r="I1670"/>
      <c r="J1670"/>
      <c r="K1670"/>
      <c r="L1670"/>
      <c r="M1670"/>
      <c r="N1670" s="80"/>
    </row>
    <row r="1671" spans="4:14" ht="16" x14ac:dyDescent="0.2">
      <c r="D1671"/>
      <c r="E1671"/>
      <c r="F1671"/>
      <c r="G1671"/>
      <c r="H1671"/>
      <c r="I1671"/>
      <c r="J1671"/>
      <c r="K1671"/>
      <c r="L1671"/>
      <c r="M1671"/>
      <c r="N1671" s="80"/>
    </row>
    <row r="1672" spans="4:14" ht="16" x14ac:dyDescent="0.2">
      <c r="D1672"/>
      <c r="E1672"/>
      <c r="F1672"/>
      <c r="G1672"/>
      <c r="H1672"/>
      <c r="I1672"/>
      <c r="J1672"/>
      <c r="K1672"/>
      <c r="L1672"/>
      <c r="M1672"/>
      <c r="N1672" s="80"/>
    </row>
    <row r="1673" spans="4:14" ht="16" x14ac:dyDescent="0.2">
      <c r="D1673"/>
      <c r="E1673"/>
      <c r="F1673"/>
      <c r="G1673"/>
      <c r="H1673"/>
      <c r="I1673"/>
      <c r="J1673"/>
      <c r="K1673"/>
      <c r="L1673"/>
      <c r="M1673"/>
      <c r="N1673" s="80"/>
    </row>
    <row r="1674" spans="4:14" ht="16" x14ac:dyDescent="0.2">
      <c r="D1674"/>
      <c r="E1674"/>
      <c r="F1674"/>
      <c r="G1674"/>
      <c r="H1674"/>
      <c r="I1674"/>
      <c r="J1674"/>
      <c r="K1674"/>
      <c r="L1674"/>
      <c r="M1674"/>
      <c r="N1674" s="80"/>
    </row>
    <row r="1675" spans="4:14" ht="16" x14ac:dyDescent="0.2">
      <c r="D1675"/>
      <c r="E1675"/>
      <c r="F1675"/>
      <c r="G1675"/>
      <c r="H1675"/>
      <c r="I1675"/>
      <c r="J1675"/>
      <c r="K1675"/>
      <c r="L1675"/>
      <c r="M1675"/>
      <c r="N1675" s="80"/>
    </row>
    <row r="1676" spans="4:14" ht="16" x14ac:dyDescent="0.2">
      <c r="D1676"/>
      <c r="E1676"/>
      <c r="F1676"/>
      <c r="G1676"/>
      <c r="H1676"/>
      <c r="I1676"/>
      <c r="J1676"/>
      <c r="K1676"/>
      <c r="L1676"/>
      <c r="M1676"/>
      <c r="N1676" s="80"/>
    </row>
    <row r="1677" spans="4:14" ht="16" x14ac:dyDescent="0.2">
      <c r="D1677"/>
      <c r="E1677"/>
      <c r="F1677"/>
      <c r="G1677"/>
      <c r="H1677"/>
      <c r="I1677"/>
      <c r="J1677"/>
      <c r="K1677"/>
      <c r="L1677"/>
      <c r="M1677"/>
      <c r="N1677" s="80"/>
    </row>
    <row r="1678" spans="4:14" ht="16" x14ac:dyDescent="0.2">
      <c r="D1678"/>
      <c r="E1678"/>
      <c r="F1678"/>
      <c r="G1678"/>
      <c r="H1678"/>
      <c r="I1678"/>
      <c r="J1678"/>
      <c r="K1678"/>
      <c r="L1678"/>
      <c r="M1678"/>
      <c r="N1678" s="80"/>
    </row>
    <row r="1679" spans="4:14" ht="16" x14ac:dyDescent="0.2">
      <c r="D1679"/>
      <c r="E1679"/>
      <c r="F1679"/>
      <c r="G1679"/>
      <c r="H1679"/>
      <c r="I1679"/>
      <c r="J1679"/>
      <c r="K1679"/>
      <c r="L1679"/>
      <c r="M1679"/>
      <c r="N1679" s="80"/>
    </row>
    <row r="1680" spans="4:14" ht="16" x14ac:dyDescent="0.2">
      <c r="D1680"/>
      <c r="E1680"/>
      <c r="F1680"/>
      <c r="G1680"/>
      <c r="H1680"/>
      <c r="I1680"/>
      <c r="J1680"/>
      <c r="K1680"/>
      <c r="L1680"/>
      <c r="M1680"/>
      <c r="N1680" s="80"/>
    </row>
    <row r="1681" spans="4:14" ht="16" x14ac:dyDescent="0.2">
      <c r="D1681"/>
      <c r="E1681"/>
      <c r="F1681"/>
      <c r="G1681"/>
      <c r="H1681"/>
      <c r="I1681"/>
      <c r="J1681"/>
      <c r="K1681"/>
      <c r="L1681"/>
      <c r="M1681"/>
      <c r="N1681" s="80"/>
    </row>
    <row r="1682" spans="4:14" ht="16" x14ac:dyDescent="0.2">
      <c r="D1682"/>
      <c r="E1682"/>
      <c r="F1682"/>
      <c r="G1682"/>
      <c r="H1682"/>
      <c r="I1682"/>
      <c r="J1682"/>
      <c r="K1682"/>
      <c r="L1682"/>
      <c r="M1682"/>
      <c r="N1682" s="80"/>
    </row>
    <row r="1683" spans="4:14" ht="16" x14ac:dyDescent="0.2">
      <c r="D1683"/>
      <c r="E1683"/>
      <c r="F1683"/>
      <c r="G1683"/>
      <c r="H1683"/>
      <c r="I1683"/>
      <c r="J1683"/>
      <c r="K1683"/>
      <c r="L1683"/>
      <c r="M1683"/>
      <c r="N1683" s="80"/>
    </row>
    <row r="1684" spans="4:14" ht="16" x14ac:dyDescent="0.2">
      <c r="D1684"/>
      <c r="E1684"/>
      <c r="F1684"/>
      <c r="G1684"/>
      <c r="H1684"/>
      <c r="I1684"/>
      <c r="J1684"/>
      <c r="K1684"/>
      <c r="L1684"/>
      <c r="M1684"/>
      <c r="N1684" s="80"/>
    </row>
    <row r="1685" spans="4:14" ht="16" x14ac:dyDescent="0.2">
      <c r="D1685"/>
      <c r="E1685"/>
      <c r="F1685"/>
      <c r="G1685"/>
      <c r="H1685"/>
      <c r="I1685"/>
      <c r="J1685"/>
      <c r="K1685"/>
      <c r="L1685"/>
      <c r="M1685"/>
      <c r="N1685" s="80"/>
    </row>
    <row r="1686" spans="4:14" ht="16" x14ac:dyDescent="0.2">
      <c r="D1686"/>
      <c r="E1686"/>
      <c r="F1686"/>
      <c r="G1686"/>
      <c r="H1686"/>
      <c r="I1686"/>
      <c r="J1686"/>
      <c r="K1686"/>
      <c r="L1686"/>
      <c r="M1686"/>
      <c r="N1686" s="80"/>
    </row>
    <row r="1687" spans="4:14" ht="16" x14ac:dyDescent="0.2">
      <c r="D1687"/>
      <c r="E1687"/>
      <c r="F1687"/>
      <c r="G1687"/>
      <c r="H1687"/>
      <c r="I1687"/>
      <c r="J1687"/>
      <c r="K1687"/>
      <c r="L1687"/>
      <c r="M1687"/>
      <c r="N1687" s="80"/>
    </row>
    <row r="1688" spans="4:14" ht="16" x14ac:dyDescent="0.2">
      <c r="D1688"/>
      <c r="E1688"/>
      <c r="F1688"/>
      <c r="G1688"/>
      <c r="H1688"/>
      <c r="I1688"/>
      <c r="J1688"/>
      <c r="K1688"/>
      <c r="L1688"/>
      <c r="M1688"/>
      <c r="N1688" s="80"/>
    </row>
    <row r="1689" spans="4:14" ht="16" x14ac:dyDescent="0.2">
      <c r="D1689"/>
      <c r="E1689"/>
      <c r="F1689"/>
      <c r="G1689"/>
      <c r="H1689"/>
      <c r="I1689"/>
      <c r="J1689"/>
      <c r="K1689"/>
      <c r="L1689"/>
      <c r="M1689"/>
      <c r="N1689" s="80"/>
    </row>
    <row r="1690" spans="4:14" ht="16" x14ac:dyDescent="0.2">
      <c r="D1690"/>
      <c r="E1690"/>
      <c r="F1690"/>
      <c r="G1690"/>
      <c r="H1690"/>
      <c r="I1690"/>
      <c r="J1690"/>
      <c r="K1690"/>
      <c r="L1690"/>
      <c r="M1690"/>
      <c r="N1690" s="80"/>
    </row>
    <row r="1691" spans="4:14" ht="16" x14ac:dyDescent="0.2">
      <c r="D1691"/>
      <c r="E1691"/>
      <c r="F1691"/>
      <c r="G1691"/>
      <c r="H1691"/>
      <c r="I1691"/>
      <c r="J1691"/>
      <c r="K1691"/>
      <c r="L1691"/>
      <c r="M1691"/>
      <c r="N1691" s="80"/>
    </row>
    <row r="1692" spans="4:14" ht="16" x14ac:dyDescent="0.2">
      <c r="D1692"/>
      <c r="E1692"/>
      <c r="F1692"/>
      <c r="G1692"/>
      <c r="H1692"/>
      <c r="I1692"/>
      <c r="J1692"/>
      <c r="K1692"/>
      <c r="L1692"/>
      <c r="M1692"/>
      <c r="N1692" s="80"/>
    </row>
    <row r="1693" spans="4:14" ht="16" x14ac:dyDescent="0.2">
      <c r="D1693"/>
      <c r="E1693"/>
      <c r="F1693"/>
      <c r="G1693"/>
      <c r="H1693"/>
      <c r="I1693"/>
      <c r="J1693"/>
      <c r="K1693"/>
      <c r="L1693"/>
      <c r="M1693"/>
      <c r="N1693" s="80"/>
    </row>
    <row r="1694" spans="4:14" ht="16" x14ac:dyDescent="0.2">
      <c r="D1694"/>
      <c r="E1694"/>
      <c r="F1694"/>
      <c r="G1694"/>
      <c r="H1694"/>
      <c r="I1694"/>
      <c r="J1694"/>
      <c r="K1694"/>
      <c r="L1694"/>
      <c r="M1694"/>
      <c r="N1694" s="80"/>
    </row>
    <row r="1695" spans="4:14" ht="16" x14ac:dyDescent="0.2">
      <c r="D1695"/>
      <c r="E1695"/>
      <c r="F1695"/>
      <c r="G1695"/>
      <c r="H1695"/>
      <c r="I1695"/>
      <c r="J1695"/>
      <c r="K1695"/>
      <c r="L1695"/>
      <c r="M1695"/>
      <c r="N1695" s="80"/>
    </row>
    <row r="1696" spans="4:14" ht="16" x14ac:dyDescent="0.2">
      <c r="D1696"/>
      <c r="E1696"/>
      <c r="F1696"/>
      <c r="G1696"/>
      <c r="H1696"/>
      <c r="I1696"/>
      <c r="J1696"/>
      <c r="K1696"/>
      <c r="L1696"/>
      <c r="M1696"/>
      <c r="N1696" s="80"/>
    </row>
    <row r="1697" spans="4:14" ht="16" x14ac:dyDescent="0.2">
      <c r="D1697"/>
      <c r="E1697"/>
      <c r="F1697"/>
      <c r="G1697"/>
      <c r="H1697"/>
      <c r="I1697"/>
      <c r="J1697"/>
      <c r="K1697"/>
      <c r="L1697"/>
      <c r="M1697"/>
      <c r="N1697" s="80"/>
    </row>
    <row r="1698" spans="4:14" ht="16" x14ac:dyDescent="0.2">
      <c r="D1698"/>
      <c r="E1698"/>
      <c r="F1698"/>
      <c r="G1698"/>
      <c r="H1698"/>
      <c r="I1698"/>
      <c r="J1698"/>
      <c r="K1698"/>
      <c r="L1698"/>
      <c r="M1698"/>
      <c r="N1698" s="80"/>
    </row>
    <row r="1699" spans="4:14" ht="16" x14ac:dyDescent="0.2">
      <c r="D1699"/>
      <c r="E1699"/>
      <c r="F1699"/>
      <c r="G1699"/>
      <c r="H1699"/>
      <c r="I1699"/>
      <c r="J1699"/>
      <c r="K1699"/>
      <c r="L1699"/>
      <c r="M1699"/>
      <c r="N1699" s="80"/>
    </row>
    <row r="1700" spans="4:14" ht="16" x14ac:dyDescent="0.2">
      <c r="D1700"/>
      <c r="E1700"/>
      <c r="F1700"/>
      <c r="G1700"/>
      <c r="H1700"/>
      <c r="I1700"/>
      <c r="J1700"/>
      <c r="K1700"/>
      <c r="L1700"/>
      <c r="M1700"/>
      <c r="N1700" s="80"/>
    </row>
    <row r="1701" spans="4:14" ht="16" x14ac:dyDescent="0.2">
      <c r="D1701"/>
      <c r="E1701"/>
      <c r="F1701"/>
      <c r="G1701"/>
      <c r="H1701"/>
      <c r="I1701"/>
      <c r="J1701"/>
      <c r="K1701"/>
      <c r="L1701"/>
      <c r="M1701"/>
      <c r="N1701" s="80"/>
    </row>
    <row r="1702" spans="4:14" ht="16" x14ac:dyDescent="0.2">
      <c r="D1702"/>
      <c r="E1702"/>
      <c r="F1702"/>
      <c r="G1702"/>
      <c r="H1702"/>
      <c r="I1702"/>
      <c r="J1702"/>
      <c r="K1702"/>
      <c r="L1702"/>
      <c r="M1702"/>
      <c r="N1702" s="80"/>
    </row>
    <row r="1703" spans="4:14" ht="16" x14ac:dyDescent="0.2">
      <c r="D1703"/>
      <c r="E1703"/>
      <c r="F1703"/>
      <c r="G1703"/>
      <c r="H1703"/>
      <c r="I1703"/>
      <c r="J1703"/>
      <c r="K1703"/>
      <c r="L1703"/>
      <c r="M1703"/>
      <c r="N1703" s="80"/>
    </row>
    <row r="1704" spans="4:14" ht="16" x14ac:dyDescent="0.2">
      <c r="D1704"/>
      <c r="E1704"/>
      <c r="F1704"/>
      <c r="G1704"/>
      <c r="H1704"/>
      <c r="I1704"/>
      <c r="J1704"/>
      <c r="K1704"/>
      <c r="L1704"/>
      <c r="M1704"/>
      <c r="N1704" s="80"/>
    </row>
    <row r="1705" spans="4:14" ht="16" x14ac:dyDescent="0.2">
      <c r="D1705"/>
      <c r="E1705"/>
      <c r="F1705"/>
      <c r="G1705"/>
      <c r="H1705"/>
      <c r="I1705"/>
      <c r="J1705"/>
      <c r="K1705"/>
      <c r="L1705"/>
      <c r="M1705"/>
      <c r="N1705" s="80"/>
    </row>
    <row r="1706" spans="4:14" ht="16" x14ac:dyDescent="0.2">
      <c r="D1706"/>
      <c r="E1706"/>
      <c r="F1706"/>
      <c r="G1706"/>
      <c r="H1706"/>
      <c r="I1706"/>
      <c r="J1706"/>
      <c r="K1706"/>
      <c r="L1706"/>
      <c r="M1706"/>
      <c r="N1706" s="80"/>
    </row>
    <row r="1707" spans="4:14" ht="16" x14ac:dyDescent="0.2">
      <c r="D1707"/>
      <c r="E1707"/>
      <c r="F1707"/>
      <c r="G1707"/>
      <c r="H1707"/>
      <c r="I1707"/>
      <c r="J1707"/>
      <c r="K1707"/>
      <c r="L1707"/>
      <c r="M1707"/>
      <c r="N1707" s="80"/>
    </row>
    <row r="1708" spans="4:14" ht="16" x14ac:dyDescent="0.2">
      <c r="D1708"/>
      <c r="E1708"/>
      <c r="F1708"/>
      <c r="G1708"/>
      <c r="H1708"/>
      <c r="I1708"/>
      <c r="J1708"/>
      <c r="K1708"/>
      <c r="L1708"/>
      <c r="M1708"/>
      <c r="N1708" s="80"/>
    </row>
    <row r="1709" spans="4:14" ht="16" x14ac:dyDescent="0.2">
      <c r="D1709"/>
      <c r="E1709"/>
      <c r="F1709"/>
      <c r="G1709"/>
      <c r="H1709"/>
      <c r="I1709"/>
      <c r="J1709"/>
      <c r="K1709"/>
      <c r="L1709"/>
      <c r="M1709"/>
      <c r="N1709" s="80"/>
    </row>
    <row r="1710" spans="4:14" ht="16" x14ac:dyDescent="0.2">
      <c r="D1710"/>
      <c r="E1710"/>
      <c r="F1710"/>
      <c r="G1710"/>
      <c r="H1710"/>
      <c r="I1710"/>
      <c r="J1710"/>
      <c r="K1710"/>
      <c r="L1710"/>
      <c r="M1710"/>
      <c r="N1710" s="80"/>
    </row>
    <row r="1711" spans="4:14" ht="16" x14ac:dyDescent="0.2">
      <c r="D1711"/>
      <c r="E1711"/>
      <c r="F1711"/>
      <c r="G1711"/>
      <c r="H1711"/>
      <c r="I1711"/>
      <c r="J1711"/>
      <c r="K1711"/>
      <c r="L1711"/>
      <c r="M1711"/>
      <c r="N1711" s="80"/>
    </row>
    <row r="1712" spans="4:14" ht="16" x14ac:dyDescent="0.2">
      <c r="D1712"/>
      <c r="E1712"/>
      <c r="F1712"/>
      <c r="G1712"/>
      <c r="H1712"/>
      <c r="I1712"/>
      <c r="J1712"/>
      <c r="K1712"/>
      <c r="L1712"/>
      <c r="M1712"/>
      <c r="N1712" s="80"/>
    </row>
    <row r="1713" spans="4:14" ht="16" x14ac:dyDescent="0.2">
      <c r="D1713"/>
      <c r="E1713"/>
      <c r="F1713"/>
      <c r="G1713"/>
      <c r="H1713"/>
      <c r="I1713"/>
      <c r="J1713"/>
      <c r="K1713"/>
      <c r="L1713"/>
      <c r="M1713"/>
      <c r="N1713" s="80"/>
    </row>
    <row r="1714" spans="4:14" ht="16" x14ac:dyDescent="0.2">
      <c r="D1714"/>
      <c r="E1714"/>
      <c r="F1714"/>
      <c r="G1714"/>
      <c r="H1714"/>
      <c r="I1714"/>
      <c r="J1714"/>
      <c r="K1714"/>
      <c r="L1714"/>
      <c r="M1714"/>
      <c r="N1714" s="80"/>
    </row>
    <row r="1715" spans="4:14" ht="16" x14ac:dyDescent="0.2">
      <c r="D1715"/>
      <c r="E1715"/>
      <c r="F1715"/>
      <c r="G1715"/>
      <c r="H1715"/>
      <c r="I1715"/>
      <c r="J1715"/>
      <c r="K1715"/>
      <c r="L1715"/>
      <c r="M1715"/>
      <c r="N1715" s="80"/>
    </row>
    <row r="1716" spans="4:14" ht="16" x14ac:dyDescent="0.2">
      <c r="D1716"/>
      <c r="E1716"/>
      <c r="F1716"/>
      <c r="G1716"/>
      <c r="H1716"/>
      <c r="I1716"/>
      <c r="J1716"/>
      <c r="K1716"/>
      <c r="L1716"/>
      <c r="M1716"/>
      <c r="N1716" s="80"/>
    </row>
    <row r="1717" spans="4:14" ht="16" x14ac:dyDescent="0.2">
      <c r="D1717"/>
      <c r="E1717"/>
      <c r="F1717"/>
      <c r="G1717"/>
      <c r="H1717"/>
      <c r="I1717"/>
      <c r="J1717"/>
      <c r="K1717"/>
      <c r="L1717"/>
      <c r="M1717"/>
      <c r="N1717" s="80"/>
    </row>
    <row r="1718" spans="4:14" ht="16" x14ac:dyDescent="0.2">
      <c r="D1718"/>
      <c r="E1718"/>
      <c r="F1718"/>
      <c r="G1718"/>
      <c r="H1718"/>
      <c r="I1718"/>
      <c r="J1718"/>
      <c r="K1718"/>
      <c r="L1718"/>
      <c r="M1718"/>
      <c r="N1718" s="80"/>
    </row>
    <row r="1719" spans="4:14" ht="16" x14ac:dyDescent="0.2">
      <c r="D1719"/>
      <c r="E1719"/>
      <c r="F1719"/>
      <c r="G1719"/>
      <c r="H1719"/>
      <c r="I1719"/>
      <c r="J1719"/>
      <c r="K1719"/>
      <c r="L1719"/>
      <c r="M1719"/>
      <c r="N1719" s="80"/>
    </row>
    <row r="1720" spans="4:14" ht="16" x14ac:dyDescent="0.2">
      <c r="D1720"/>
      <c r="E1720"/>
      <c r="F1720"/>
      <c r="G1720"/>
      <c r="H1720"/>
      <c r="I1720"/>
      <c r="J1720"/>
      <c r="K1720"/>
      <c r="L1720"/>
      <c r="M1720"/>
      <c r="N1720" s="80"/>
    </row>
    <row r="1721" spans="4:14" ht="16" x14ac:dyDescent="0.2">
      <c r="D1721"/>
      <c r="E1721"/>
      <c r="F1721"/>
      <c r="G1721"/>
      <c r="H1721"/>
      <c r="I1721"/>
      <c r="J1721"/>
      <c r="K1721"/>
      <c r="L1721"/>
      <c r="M1721"/>
      <c r="N1721" s="80"/>
    </row>
    <row r="1722" spans="4:14" ht="16" x14ac:dyDescent="0.2">
      <c r="D1722"/>
      <c r="E1722"/>
      <c r="F1722"/>
      <c r="G1722"/>
      <c r="H1722"/>
      <c r="I1722"/>
      <c r="J1722"/>
      <c r="K1722"/>
      <c r="L1722"/>
      <c r="M1722"/>
      <c r="N1722" s="80"/>
    </row>
    <row r="1723" spans="4:14" ht="16" x14ac:dyDescent="0.2">
      <c r="D1723"/>
      <c r="E1723"/>
      <c r="F1723"/>
      <c r="G1723"/>
      <c r="H1723"/>
      <c r="I1723"/>
      <c r="J1723"/>
      <c r="K1723"/>
      <c r="L1723"/>
      <c r="M1723"/>
      <c r="N1723" s="80"/>
    </row>
    <row r="1724" spans="4:14" ht="16" x14ac:dyDescent="0.2">
      <c r="D1724"/>
      <c r="E1724"/>
      <c r="F1724"/>
      <c r="G1724"/>
      <c r="H1724"/>
      <c r="I1724"/>
      <c r="J1724"/>
      <c r="K1724"/>
      <c r="L1724"/>
      <c r="M1724"/>
      <c r="N1724" s="80"/>
    </row>
    <row r="1725" spans="4:14" ht="16" x14ac:dyDescent="0.2">
      <c r="D1725"/>
      <c r="E1725"/>
      <c r="F1725"/>
      <c r="G1725"/>
      <c r="H1725"/>
      <c r="I1725"/>
      <c r="J1725"/>
      <c r="K1725"/>
      <c r="L1725"/>
      <c r="M1725"/>
      <c r="N1725" s="80"/>
    </row>
    <row r="1726" spans="4:14" ht="16" x14ac:dyDescent="0.2">
      <c r="D1726"/>
      <c r="E1726"/>
      <c r="F1726"/>
      <c r="G1726"/>
      <c r="H1726"/>
      <c r="I1726"/>
      <c r="J1726"/>
      <c r="K1726"/>
      <c r="L1726"/>
      <c r="M1726"/>
      <c r="N1726" s="80"/>
    </row>
    <row r="1727" spans="4:14" ht="16" x14ac:dyDescent="0.2">
      <c r="D1727"/>
      <c r="E1727"/>
      <c r="F1727"/>
      <c r="G1727"/>
      <c r="H1727"/>
      <c r="I1727"/>
      <c r="J1727"/>
      <c r="K1727"/>
      <c r="L1727"/>
      <c r="M1727"/>
      <c r="N1727" s="80"/>
    </row>
    <row r="1728" spans="4:14" ht="16" x14ac:dyDescent="0.2">
      <c r="D1728"/>
      <c r="E1728"/>
      <c r="F1728"/>
      <c r="G1728"/>
      <c r="H1728"/>
      <c r="I1728"/>
      <c r="J1728"/>
      <c r="K1728"/>
      <c r="L1728"/>
      <c r="M1728"/>
      <c r="N1728" s="80"/>
    </row>
    <row r="1729" spans="4:14" ht="16" x14ac:dyDescent="0.2">
      <c r="D1729"/>
      <c r="E1729"/>
      <c r="F1729"/>
      <c r="G1729"/>
      <c r="H1729"/>
      <c r="I1729"/>
      <c r="J1729"/>
      <c r="K1729"/>
      <c r="L1729"/>
      <c r="M1729"/>
      <c r="N1729" s="80"/>
    </row>
    <row r="1730" spans="4:14" ht="16" x14ac:dyDescent="0.2">
      <c r="D1730"/>
      <c r="E1730"/>
      <c r="F1730"/>
      <c r="G1730"/>
      <c r="H1730"/>
      <c r="I1730"/>
      <c r="J1730"/>
      <c r="K1730"/>
      <c r="L1730"/>
      <c r="M1730"/>
      <c r="N1730" s="80"/>
    </row>
    <row r="1731" spans="4:14" ht="16" x14ac:dyDescent="0.2">
      <c r="D1731"/>
      <c r="E1731"/>
      <c r="F1731"/>
      <c r="G1731"/>
      <c r="H1731"/>
      <c r="I1731"/>
      <c r="J1731"/>
      <c r="K1731"/>
      <c r="L1731"/>
      <c r="M1731"/>
      <c r="N1731" s="80"/>
    </row>
    <row r="1732" spans="4:14" ht="16" x14ac:dyDescent="0.2">
      <c r="D1732"/>
      <c r="E1732"/>
      <c r="F1732"/>
      <c r="G1732"/>
      <c r="H1732"/>
      <c r="I1732"/>
      <c r="J1732"/>
      <c r="K1732"/>
      <c r="L1732"/>
      <c r="M1732"/>
      <c r="N1732" s="80"/>
    </row>
    <row r="1733" spans="4:14" ht="16" x14ac:dyDescent="0.2">
      <c r="D1733"/>
      <c r="E1733"/>
      <c r="F1733"/>
      <c r="G1733"/>
      <c r="H1733"/>
      <c r="I1733"/>
      <c r="J1733"/>
      <c r="K1733"/>
      <c r="L1733"/>
      <c r="M1733"/>
      <c r="N1733" s="80"/>
    </row>
    <row r="1734" spans="4:14" ht="16" x14ac:dyDescent="0.2">
      <c r="D1734"/>
      <c r="E1734"/>
      <c r="F1734"/>
      <c r="G1734"/>
      <c r="H1734"/>
      <c r="I1734"/>
      <c r="J1734"/>
      <c r="K1734"/>
      <c r="L1734"/>
      <c r="M1734"/>
      <c r="N1734" s="80"/>
    </row>
    <row r="1735" spans="4:14" ht="16" x14ac:dyDescent="0.2">
      <c r="D1735"/>
      <c r="E1735"/>
      <c r="F1735"/>
      <c r="G1735"/>
      <c r="H1735"/>
      <c r="I1735"/>
      <c r="J1735"/>
      <c r="K1735"/>
      <c r="L1735"/>
      <c r="M1735"/>
      <c r="N1735" s="80"/>
    </row>
    <row r="1736" spans="4:14" ht="16" x14ac:dyDescent="0.2">
      <c r="D1736"/>
      <c r="E1736"/>
      <c r="F1736"/>
      <c r="G1736"/>
      <c r="H1736"/>
      <c r="I1736"/>
      <c r="J1736"/>
      <c r="K1736"/>
      <c r="L1736"/>
      <c r="M1736"/>
      <c r="N1736" s="80"/>
    </row>
    <row r="1737" spans="4:14" ht="16" x14ac:dyDescent="0.2">
      <c r="D1737"/>
      <c r="E1737"/>
      <c r="F1737"/>
      <c r="G1737"/>
      <c r="H1737"/>
      <c r="I1737"/>
      <c r="J1737"/>
      <c r="K1737"/>
      <c r="L1737"/>
      <c r="M1737"/>
      <c r="N1737" s="80"/>
    </row>
    <row r="1738" spans="4:14" ht="16" x14ac:dyDescent="0.2">
      <c r="D1738"/>
      <c r="E1738"/>
      <c r="F1738"/>
      <c r="G1738"/>
      <c r="H1738"/>
      <c r="I1738"/>
      <c r="J1738"/>
      <c r="K1738"/>
      <c r="L1738"/>
      <c r="M1738"/>
      <c r="N1738" s="80"/>
    </row>
    <row r="1739" spans="4:14" ht="16" x14ac:dyDescent="0.2">
      <c r="D1739"/>
      <c r="E1739"/>
      <c r="F1739"/>
      <c r="G1739"/>
      <c r="H1739"/>
      <c r="I1739"/>
      <c r="J1739"/>
      <c r="K1739"/>
      <c r="L1739"/>
      <c r="M1739"/>
      <c r="N1739" s="80"/>
    </row>
    <row r="1740" spans="4:14" ht="16" x14ac:dyDescent="0.2">
      <c r="D1740"/>
      <c r="E1740"/>
      <c r="F1740"/>
      <c r="G1740"/>
      <c r="H1740"/>
      <c r="I1740"/>
      <c r="J1740"/>
      <c r="K1740"/>
      <c r="L1740"/>
      <c r="M1740"/>
      <c r="N1740" s="80"/>
    </row>
    <row r="1741" spans="4:14" ht="16" x14ac:dyDescent="0.2">
      <c r="D1741"/>
      <c r="E1741"/>
      <c r="F1741"/>
      <c r="G1741"/>
      <c r="H1741"/>
      <c r="I1741"/>
      <c r="J1741"/>
      <c r="K1741"/>
      <c r="L1741"/>
      <c r="M1741"/>
      <c r="N1741" s="80"/>
    </row>
    <row r="1742" spans="4:14" ht="16" x14ac:dyDescent="0.2">
      <c r="D1742"/>
      <c r="E1742"/>
      <c r="F1742"/>
      <c r="G1742"/>
      <c r="H1742"/>
      <c r="I1742"/>
      <c r="J1742"/>
      <c r="K1742"/>
      <c r="L1742"/>
      <c r="M1742"/>
      <c r="N1742" s="80"/>
    </row>
    <row r="1743" spans="4:14" ht="16" x14ac:dyDescent="0.2">
      <c r="D1743"/>
      <c r="E1743"/>
      <c r="F1743"/>
      <c r="G1743"/>
      <c r="H1743"/>
      <c r="I1743"/>
      <c r="J1743"/>
      <c r="K1743"/>
      <c r="L1743"/>
      <c r="M1743"/>
      <c r="N1743" s="80"/>
    </row>
    <row r="1744" spans="4:14" ht="16" x14ac:dyDescent="0.2">
      <c r="D1744"/>
      <c r="E1744"/>
      <c r="F1744"/>
      <c r="G1744"/>
      <c r="H1744"/>
      <c r="I1744"/>
      <c r="J1744"/>
      <c r="K1744"/>
      <c r="L1744"/>
      <c r="M1744"/>
      <c r="N1744" s="80"/>
    </row>
    <row r="1745" spans="4:14" ht="16" x14ac:dyDescent="0.2">
      <c r="D1745"/>
      <c r="E1745"/>
      <c r="F1745"/>
      <c r="G1745"/>
      <c r="H1745"/>
      <c r="I1745"/>
      <c r="J1745"/>
      <c r="K1745"/>
      <c r="L1745"/>
      <c r="M1745"/>
      <c r="N1745" s="80"/>
    </row>
    <row r="1746" spans="4:14" ht="16" x14ac:dyDescent="0.2">
      <c r="D1746"/>
      <c r="E1746"/>
      <c r="F1746"/>
      <c r="G1746"/>
      <c r="H1746"/>
      <c r="I1746"/>
      <c r="J1746"/>
      <c r="K1746"/>
      <c r="L1746"/>
      <c r="M1746"/>
      <c r="N1746" s="80"/>
    </row>
    <row r="1747" spans="4:14" ht="16" x14ac:dyDescent="0.2">
      <c r="D1747"/>
      <c r="E1747"/>
      <c r="F1747"/>
      <c r="G1747"/>
      <c r="H1747"/>
      <c r="I1747"/>
      <c r="J1747"/>
      <c r="K1747"/>
      <c r="L1747"/>
      <c r="M1747"/>
      <c r="N1747" s="80"/>
    </row>
    <row r="1748" spans="4:14" ht="16" x14ac:dyDescent="0.2">
      <c r="D1748"/>
      <c r="E1748"/>
      <c r="F1748"/>
      <c r="G1748"/>
      <c r="H1748"/>
      <c r="I1748"/>
      <c r="J1748"/>
      <c r="K1748"/>
      <c r="L1748"/>
      <c r="M1748"/>
      <c r="N1748" s="80"/>
    </row>
    <row r="1749" spans="4:14" ht="16" x14ac:dyDescent="0.2">
      <c r="D1749"/>
      <c r="E1749"/>
      <c r="F1749"/>
      <c r="G1749"/>
      <c r="H1749"/>
      <c r="I1749"/>
      <c r="J1749"/>
      <c r="K1749"/>
      <c r="L1749"/>
      <c r="M1749"/>
      <c r="N1749" s="80"/>
    </row>
    <row r="1750" spans="4:14" ht="16" x14ac:dyDescent="0.2">
      <c r="D1750"/>
      <c r="E1750"/>
      <c r="F1750"/>
      <c r="G1750"/>
      <c r="H1750"/>
      <c r="I1750"/>
      <c r="J1750"/>
      <c r="K1750"/>
      <c r="L1750"/>
      <c r="M1750"/>
      <c r="N1750" s="80"/>
    </row>
    <row r="1751" spans="4:14" ht="16" x14ac:dyDescent="0.2">
      <c r="D1751"/>
      <c r="E1751"/>
      <c r="F1751"/>
      <c r="G1751"/>
      <c r="H1751"/>
      <c r="I1751"/>
      <c r="J1751"/>
      <c r="K1751"/>
      <c r="L1751"/>
      <c r="M1751"/>
      <c r="N1751" s="80"/>
    </row>
    <row r="1752" spans="4:14" ht="16" x14ac:dyDescent="0.2">
      <c r="D1752"/>
      <c r="E1752"/>
      <c r="F1752"/>
      <c r="G1752"/>
      <c r="H1752"/>
      <c r="I1752"/>
      <c r="J1752"/>
      <c r="K1752"/>
      <c r="L1752"/>
      <c r="M1752"/>
      <c r="N1752" s="80"/>
    </row>
    <row r="1753" spans="4:14" ht="16" x14ac:dyDescent="0.2">
      <c r="D1753"/>
      <c r="E1753"/>
      <c r="F1753"/>
      <c r="G1753"/>
      <c r="H1753"/>
      <c r="I1753"/>
      <c r="J1753"/>
      <c r="K1753"/>
      <c r="L1753"/>
      <c r="M1753"/>
      <c r="N1753" s="80"/>
    </row>
    <row r="1754" spans="4:14" ht="16" x14ac:dyDescent="0.2">
      <c r="D1754"/>
      <c r="E1754"/>
      <c r="F1754"/>
      <c r="G1754"/>
      <c r="H1754"/>
      <c r="I1754"/>
      <c r="J1754"/>
      <c r="K1754"/>
      <c r="L1754"/>
      <c r="M1754"/>
      <c r="N1754" s="80"/>
    </row>
    <row r="1755" spans="4:14" ht="16" x14ac:dyDescent="0.2">
      <c r="D1755"/>
      <c r="E1755"/>
      <c r="F1755"/>
      <c r="G1755"/>
      <c r="H1755"/>
      <c r="I1755"/>
      <c r="J1755"/>
      <c r="K1755"/>
      <c r="L1755"/>
      <c r="M1755"/>
      <c r="N1755" s="80"/>
    </row>
    <row r="1756" spans="4:14" ht="16" x14ac:dyDescent="0.2">
      <c r="D1756"/>
      <c r="E1756"/>
      <c r="F1756"/>
      <c r="G1756"/>
      <c r="H1756"/>
      <c r="I1756"/>
      <c r="J1756"/>
      <c r="K1756"/>
      <c r="L1756"/>
      <c r="M1756"/>
      <c r="N1756" s="80"/>
    </row>
    <row r="1757" spans="4:14" ht="16" x14ac:dyDescent="0.2">
      <c r="D1757"/>
      <c r="E1757"/>
      <c r="F1757"/>
      <c r="G1757"/>
      <c r="H1757"/>
      <c r="I1757"/>
      <c r="J1757"/>
      <c r="K1757"/>
      <c r="L1757"/>
      <c r="M1757"/>
      <c r="N1757" s="80"/>
    </row>
    <row r="1758" spans="4:14" ht="16" x14ac:dyDescent="0.2">
      <c r="D1758"/>
      <c r="E1758"/>
      <c r="F1758"/>
      <c r="G1758"/>
      <c r="H1758"/>
      <c r="I1758"/>
      <c r="J1758"/>
      <c r="K1758"/>
      <c r="L1758"/>
      <c r="M1758"/>
      <c r="N1758" s="80"/>
    </row>
    <row r="1759" spans="4:14" ht="16" x14ac:dyDescent="0.2">
      <c r="D1759"/>
      <c r="E1759"/>
      <c r="F1759"/>
      <c r="G1759"/>
      <c r="H1759"/>
      <c r="I1759"/>
      <c r="J1759"/>
      <c r="K1759"/>
      <c r="L1759"/>
      <c r="M1759"/>
      <c r="N1759" s="80"/>
    </row>
    <row r="1760" spans="4:14" ht="16" x14ac:dyDescent="0.2">
      <c r="D1760"/>
      <c r="E1760"/>
      <c r="F1760"/>
      <c r="G1760"/>
      <c r="H1760"/>
      <c r="I1760"/>
      <c r="J1760"/>
      <c r="K1760"/>
      <c r="L1760"/>
      <c r="M1760"/>
      <c r="N1760" s="80"/>
    </row>
    <row r="1761" spans="4:14" ht="16" x14ac:dyDescent="0.2">
      <c r="D1761"/>
      <c r="E1761"/>
      <c r="F1761"/>
      <c r="G1761"/>
      <c r="H1761"/>
      <c r="I1761"/>
      <c r="J1761"/>
      <c r="K1761"/>
      <c r="L1761"/>
      <c r="M1761"/>
      <c r="N1761" s="80"/>
    </row>
    <row r="1762" spans="4:14" ht="16" x14ac:dyDescent="0.2">
      <c r="D1762"/>
      <c r="E1762"/>
      <c r="F1762"/>
      <c r="G1762"/>
      <c r="H1762"/>
      <c r="I1762"/>
      <c r="J1762"/>
      <c r="K1762"/>
      <c r="L1762"/>
      <c r="M1762"/>
      <c r="N1762" s="80"/>
    </row>
    <row r="1763" spans="4:14" ht="16" x14ac:dyDescent="0.2">
      <c r="D1763"/>
      <c r="E1763"/>
      <c r="F1763"/>
      <c r="G1763"/>
      <c r="H1763"/>
      <c r="I1763"/>
      <c r="J1763"/>
      <c r="K1763"/>
      <c r="L1763"/>
      <c r="M1763"/>
      <c r="N1763" s="80"/>
    </row>
    <row r="1764" spans="4:14" ht="16" x14ac:dyDescent="0.2">
      <c r="D1764"/>
      <c r="E1764"/>
      <c r="F1764"/>
      <c r="G1764"/>
      <c r="H1764"/>
      <c r="I1764"/>
      <c r="J1764"/>
      <c r="K1764"/>
      <c r="L1764"/>
      <c r="M1764"/>
      <c r="N1764" s="80"/>
    </row>
    <row r="1765" spans="4:14" ht="16" x14ac:dyDescent="0.2">
      <c r="D1765"/>
      <c r="E1765"/>
      <c r="F1765"/>
      <c r="G1765"/>
      <c r="H1765"/>
      <c r="I1765"/>
      <c r="J1765"/>
      <c r="K1765"/>
      <c r="L1765"/>
      <c r="M1765"/>
      <c r="N1765" s="80"/>
    </row>
    <row r="1766" spans="4:14" ht="16" x14ac:dyDescent="0.2">
      <c r="D1766"/>
      <c r="E1766"/>
      <c r="F1766"/>
      <c r="G1766"/>
      <c r="H1766"/>
      <c r="I1766"/>
      <c r="J1766"/>
      <c r="K1766"/>
      <c r="L1766"/>
      <c r="M1766"/>
      <c r="N1766" s="80"/>
    </row>
    <row r="1767" spans="4:14" ht="16" x14ac:dyDescent="0.2">
      <c r="D1767"/>
      <c r="E1767"/>
      <c r="F1767"/>
      <c r="G1767"/>
      <c r="H1767"/>
      <c r="I1767"/>
      <c r="J1767"/>
      <c r="K1767"/>
      <c r="L1767"/>
      <c r="M1767"/>
      <c r="N1767" s="80"/>
    </row>
    <row r="1768" spans="4:14" ht="16" x14ac:dyDescent="0.2">
      <c r="D1768"/>
      <c r="E1768"/>
      <c r="F1768"/>
      <c r="G1768"/>
      <c r="H1768"/>
      <c r="I1768"/>
      <c r="J1768"/>
      <c r="K1768"/>
      <c r="L1768"/>
      <c r="M1768"/>
      <c r="N1768" s="80"/>
    </row>
    <row r="1769" spans="4:14" ht="16" x14ac:dyDescent="0.2">
      <c r="D1769"/>
      <c r="E1769"/>
      <c r="F1769"/>
      <c r="G1769"/>
      <c r="H1769"/>
      <c r="I1769"/>
      <c r="J1769"/>
      <c r="K1769"/>
      <c r="L1769"/>
      <c r="M1769"/>
      <c r="N1769" s="80"/>
    </row>
    <row r="1770" spans="4:14" ht="16" x14ac:dyDescent="0.2">
      <c r="D1770"/>
      <c r="E1770"/>
      <c r="F1770"/>
      <c r="G1770"/>
      <c r="H1770"/>
      <c r="I1770"/>
      <c r="J1770"/>
      <c r="K1770"/>
      <c r="L1770"/>
      <c r="M1770"/>
      <c r="N1770" s="80"/>
    </row>
    <row r="1771" spans="4:14" ht="16" x14ac:dyDescent="0.2">
      <c r="D1771"/>
      <c r="E1771"/>
      <c r="F1771"/>
      <c r="G1771"/>
      <c r="H1771"/>
      <c r="I1771"/>
      <c r="J1771"/>
      <c r="K1771"/>
      <c r="L1771"/>
      <c r="M1771"/>
      <c r="N1771" s="80"/>
    </row>
    <row r="1772" spans="4:14" ht="16" x14ac:dyDescent="0.2">
      <c r="D1772"/>
      <c r="E1772"/>
      <c r="F1772"/>
      <c r="G1772"/>
      <c r="H1772"/>
      <c r="I1772"/>
      <c r="J1772"/>
      <c r="K1772"/>
      <c r="L1772"/>
      <c r="M1772"/>
      <c r="N1772" s="80"/>
    </row>
    <row r="1773" spans="4:14" ht="16" x14ac:dyDescent="0.2">
      <c r="D1773"/>
      <c r="E1773"/>
      <c r="F1773"/>
      <c r="G1773"/>
      <c r="H1773"/>
      <c r="I1773"/>
      <c r="J1773"/>
      <c r="K1773"/>
      <c r="L1773"/>
      <c r="M1773"/>
      <c r="N1773" s="80"/>
    </row>
    <row r="1774" spans="4:14" ht="16" x14ac:dyDescent="0.2">
      <c r="D1774"/>
      <c r="E1774"/>
      <c r="F1774"/>
      <c r="G1774"/>
      <c r="H1774"/>
      <c r="I1774"/>
      <c r="J1774"/>
      <c r="K1774"/>
      <c r="L1774"/>
      <c r="M1774"/>
      <c r="N1774" s="80"/>
    </row>
    <row r="1775" spans="4:14" ht="16" x14ac:dyDescent="0.2">
      <c r="D1775"/>
      <c r="E1775"/>
      <c r="F1775"/>
      <c r="G1775"/>
      <c r="H1775"/>
      <c r="I1775"/>
      <c r="J1775"/>
      <c r="K1775"/>
      <c r="L1775"/>
      <c r="M1775"/>
      <c r="N1775" s="80"/>
    </row>
    <row r="1776" spans="4:14" ht="16" x14ac:dyDescent="0.2">
      <c r="D1776"/>
      <c r="E1776"/>
      <c r="F1776"/>
      <c r="G1776"/>
      <c r="H1776"/>
      <c r="I1776"/>
      <c r="J1776"/>
      <c r="K1776"/>
      <c r="L1776"/>
      <c r="M1776"/>
      <c r="N1776" s="80"/>
    </row>
    <row r="1777" spans="4:14" ht="16" x14ac:dyDescent="0.2">
      <c r="D1777"/>
      <c r="E1777"/>
      <c r="F1777"/>
      <c r="G1777"/>
      <c r="H1777"/>
      <c r="I1777"/>
      <c r="J1777"/>
      <c r="K1777"/>
      <c r="L1777"/>
      <c r="M1777"/>
      <c r="N1777" s="80"/>
    </row>
    <row r="1778" spans="4:14" ht="16" x14ac:dyDescent="0.2">
      <c r="D1778"/>
      <c r="E1778"/>
      <c r="F1778"/>
      <c r="G1778"/>
      <c r="H1778"/>
      <c r="I1778"/>
      <c r="J1778"/>
      <c r="K1778"/>
      <c r="L1778"/>
      <c r="M1778"/>
      <c r="N1778" s="80"/>
    </row>
    <row r="1779" spans="4:14" ht="16" x14ac:dyDescent="0.2">
      <c r="D1779"/>
      <c r="E1779"/>
      <c r="F1779"/>
      <c r="G1779"/>
      <c r="H1779"/>
      <c r="I1779"/>
      <c r="J1779"/>
      <c r="K1779"/>
      <c r="L1779"/>
      <c r="M1779"/>
      <c r="N1779" s="80"/>
    </row>
    <row r="1780" spans="4:14" ht="16" x14ac:dyDescent="0.2">
      <c r="D1780"/>
      <c r="E1780"/>
      <c r="F1780"/>
      <c r="G1780"/>
      <c r="H1780"/>
      <c r="I1780"/>
      <c r="J1780"/>
      <c r="K1780"/>
      <c r="L1780"/>
      <c r="M1780"/>
      <c r="N1780" s="80"/>
    </row>
    <row r="1781" spans="4:14" ht="16" x14ac:dyDescent="0.2">
      <c r="D1781"/>
      <c r="E1781"/>
      <c r="F1781"/>
      <c r="G1781"/>
      <c r="H1781"/>
      <c r="I1781"/>
      <c r="J1781"/>
      <c r="K1781"/>
      <c r="L1781"/>
      <c r="M1781"/>
      <c r="N1781" s="80"/>
    </row>
    <row r="1782" spans="4:14" ht="16" x14ac:dyDescent="0.2">
      <c r="D1782"/>
      <c r="E1782"/>
      <c r="F1782"/>
      <c r="G1782"/>
      <c r="H1782"/>
      <c r="I1782"/>
      <c r="J1782"/>
      <c r="K1782"/>
      <c r="L1782"/>
      <c r="M1782"/>
      <c r="N1782" s="80"/>
    </row>
    <row r="1783" spans="4:14" ht="16" x14ac:dyDescent="0.2">
      <c r="D1783"/>
      <c r="E1783"/>
      <c r="F1783"/>
      <c r="G1783"/>
      <c r="H1783"/>
      <c r="I1783"/>
      <c r="J1783"/>
      <c r="K1783"/>
      <c r="L1783"/>
      <c r="M1783"/>
      <c r="N1783" s="80"/>
    </row>
    <row r="1784" spans="4:14" ht="16" x14ac:dyDescent="0.2">
      <c r="D1784"/>
      <c r="E1784"/>
      <c r="F1784"/>
      <c r="G1784"/>
      <c r="H1784"/>
      <c r="I1784"/>
      <c r="J1784"/>
      <c r="K1784"/>
      <c r="L1784"/>
      <c r="M1784"/>
      <c r="N1784" s="80"/>
    </row>
    <row r="1785" spans="4:14" ht="16" x14ac:dyDescent="0.2">
      <c r="D1785"/>
      <c r="E1785"/>
      <c r="F1785"/>
      <c r="G1785"/>
      <c r="H1785"/>
      <c r="I1785"/>
      <c r="J1785"/>
      <c r="K1785"/>
      <c r="L1785"/>
      <c r="M1785"/>
      <c r="N1785" s="80"/>
    </row>
    <row r="1786" spans="4:14" ht="16" x14ac:dyDescent="0.2">
      <c r="D1786"/>
      <c r="E1786"/>
      <c r="F1786"/>
      <c r="G1786"/>
      <c r="H1786"/>
      <c r="I1786"/>
      <c r="J1786"/>
      <c r="K1786"/>
      <c r="L1786"/>
      <c r="M1786"/>
      <c r="N1786" s="80"/>
    </row>
    <row r="1787" spans="4:14" ht="16" x14ac:dyDescent="0.2">
      <c r="D1787"/>
      <c r="E1787"/>
      <c r="F1787"/>
      <c r="G1787"/>
      <c r="H1787"/>
      <c r="I1787"/>
      <c r="J1787"/>
      <c r="K1787"/>
      <c r="L1787"/>
      <c r="M1787"/>
      <c r="N1787" s="80"/>
    </row>
    <row r="1788" spans="4:14" ht="16" x14ac:dyDescent="0.2">
      <c r="D1788"/>
      <c r="E1788"/>
      <c r="F1788"/>
      <c r="G1788"/>
      <c r="H1788"/>
      <c r="I1788"/>
      <c r="J1788"/>
      <c r="K1788"/>
      <c r="L1788"/>
      <c r="M1788"/>
      <c r="N1788" s="80"/>
    </row>
    <row r="1789" spans="4:14" ht="16" x14ac:dyDescent="0.2">
      <c r="D1789"/>
      <c r="E1789"/>
      <c r="F1789"/>
      <c r="G1789"/>
      <c r="H1789"/>
      <c r="I1789"/>
      <c r="J1789"/>
      <c r="K1789"/>
      <c r="L1789"/>
      <c r="M1789"/>
      <c r="N1789" s="80"/>
    </row>
    <row r="1790" spans="4:14" ht="16" x14ac:dyDescent="0.2">
      <c r="D1790"/>
      <c r="E1790"/>
      <c r="F1790"/>
      <c r="G1790"/>
      <c r="H1790"/>
      <c r="I1790"/>
      <c r="J1790"/>
      <c r="K1790"/>
      <c r="L1790"/>
      <c r="M1790"/>
      <c r="N1790" s="80"/>
    </row>
    <row r="1791" spans="4:14" ht="16" x14ac:dyDescent="0.2">
      <c r="D1791"/>
      <c r="E1791"/>
      <c r="F1791"/>
      <c r="G1791"/>
      <c r="H1791"/>
      <c r="I1791"/>
      <c r="J1791"/>
      <c r="K1791"/>
      <c r="L1791"/>
      <c r="M1791"/>
      <c r="N1791" s="80"/>
    </row>
    <row r="1792" spans="4:14" ht="16" x14ac:dyDescent="0.2">
      <c r="D1792"/>
      <c r="E1792"/>
      <c r="F1792"/>
      <c r="G1792"/>
      <c r="H1792"/>
      <c r="I1792"/>
      <c r="J1792"/>
      <c r="K1792"/>
      <c r="L1792"/>
      <c r="M1792"/>
      <c r="N1792" s="80"/>
    </row>
    <row r="1793" spans="4:14" ht="16" x14ac:dyDescent="0.2">
      <c r="D1793"/>
      <c r="E1793"/>
      <c r="F1793"/>
      <c r="G1793"/>
      <c r="H1793"/>
      <c r="I1793"/>
      <c r="J1793"/>
      <c r="K1793"/>
      <c r="L1793"/>
      <c r="M1793"/>
      <c r="N1793" s="80"/>
    </row>
    <row r="1794" spans="4:14" ht="16" x14ac:dyDescent="0.2">
      <c r="D1794"/>
      <c r="E1794"/>
      <c r="F1794"/>
      <c r="G1794"/>
      <c r="H1794"/>
      <c r="I1794"/>
      <c r="J1794"/>
      <c r="K1794"/>
      <c r="L1794"/>
      <c r="M1794"/>
      <c r="N1794" s="80"/>
    </row>
    <row r="1795" spans="4:14" ht="16" x14ac:dyDescent="0.2">
      <c r="D1795"/>
      <c r="E1795"/>
      <c r="F1795"/>
      <c r="G1795"/>
      <c r="H1795"/>
      <c r="I1795"/>
      <c r="J1795"/>
      <c r="K1795"/>
      <c r="L1795"/>
      <c r="M1795"/>
      <c r="N1795" s="80"/>
    </row>
    <row r="1796" spans="4:14" ht="16" x14ac:dyDescent="0.2">
      <c r="D1796"/>
      <c r="E1796"/>
      <c r="F1796"/>
      <c r="G1796"/>
      <c r="H1796"/>
      <c r="I1796"/>
      <c r="J1796"/>
      <c r="K1796"/>
      <c r="L1796"/>
      <c r="M1796"/>
      <c r="N1796" s="80"/>
    </row>
    <row r="1797" spans="4:14" ht="16" x14ac:dyDescent="0.2">
      <c r="D1797"/>
      <c r="E1797"/>
      <c r="F1797"/>
      <c r="G1797"/>
      <c r="H1797"/>
      <c r="I1797"/>
      <c r="J1797"/>
      <c r="K1797"/>
      <c r="L1797"/>
      <c r="M1797"/>
      <c r="N1797" s="80"/>
    </row>
    <row r="1798" spans="4:14" ht="16" x14ac:dyDescent="0.2">
      <c r="D1798"/>
      <c r="E1798"/>
      <c r="F1798"/>
      <c r="G1798"/>
      <c r="H1798"/>
      <c r="I1798"/>
      <c r="J1798"/>
      <c r="K1798"/>
      <c r="L1798"/>
      <c r="M1798"/>
      <c r="N1798" s="80"/>
    </row>
    <row r="1799" spans="4:14" ht="16" x14ac:dyDescent="0.2">
      <c r="D1799"/>
      <c r="E1799"/>
      <c r="F1799"/>
      <c r="G1799"/>
      <c r="H1799"/>
      <c r="I1799"/>
      <c r="J1799"/>
      <c r="K1799"/>
      <c r="L1799"/>
      <c r="M1799"/>
      <c r="N1799" s="80"/>
    </row>
    <row r="1800" spans="4:14" ht="16" x14ac:dyDescent="0.2">
      <c r="D1800"/>
      <c r="E1800"/>
      <c r="F1800"/>
      <c r="G1800"/>
      <c r="H1800"/>
      <c r="I1800"/>
      <c r="J1800"/>
      <c r="K1800"/>
      <c r="L1800"/>
      <c r="M1800"/>
      <c r="N1800" s="80"/>
    </row>
    <row r="1801" spans="4:14" ht="16" x14ac:dyDescent="0.2">
      <c r="D1801"/>
      <c r="E1801"/>
      <c r="F1801"/>
      <c r="G1801"/>
      <c r="H1801"/>
      <c r="I1801"/>
      <c r="J1801"/>
      <c r="K1801"/>
      <c r="L1801"/>
      <c r="M1801"/>
      <c r="N1801" s="80"/>
    </row>
    <row r="1802" spans="4:14" ht="16" x14ac:dyDescent="0.2">
      <c r="D1802"/>
      <c r="E1802"/>
      <c r="F1802"/>
      <c r="G1802"/>
      <c r="H1802"/>
      <c r="I1802"/>
      <c r="J1802"/>
      <c r="K1802"/>
      <c r="L1802"/>
      <c r="M1802"/>
      <c r="N1802" s="80"/>
    </row>
    <row r="1803" spans="4:14" ht="16" x14ac:dyDescent="0.2">
      <c r="D1803"/>
      <c r="E1803"/>
      <c r="F1803"/>
      <c r="G1803"/>
      <c r="H1803"/>
      <c r="I1803"/>
      <c r="J1803"/>
      <c r="K1803"/>
      <c r="L1803"/>
      <c r="M1803"/>
      <c r="N1803" s="80"/>
    </row>
    <row r="1804" spans="4:14" ht="16" x14ac:dyDescent="0.2">
      <c r="D1804"/>
      <c r="E1804"/>
      <c r="F1804"/>
      <c r="G1804"/>
      <c r="H1804"/>
      <c r="I1804"/>
      <c r="J1804"/>
      <c r="K1804"/>
      <c r="L1804"/>
      <c r="M1804"/>
      <c r="N1804" s="80"/>
    </row>
    <row r="1805" spans="4:14" ht="16" x14ac:dyDescent="0.2">
      <c r="D1805"/>
      <c r="E1805"/>
      <c r="F1805"/>
      <c r="G1805"/>
      <c r="H1805"/>
      <c r="I1805"/>
      <c r="J1805"/>
      <c r="K1805"/>
      <c r="L1805"/>
      <c r="M1805"/>
      <c r="N1805" s="80"/>
    </row>
    <row r="1806" spans="4:14" ht="16" x14ac:dyDescent="0.2">
      <c r="D1806"/>
      <c r="E1806"/>
      <c r="F1806"/>
      <c r="G1806"/>
      <c r="H1806"/>
      <c r="I1806"/>
      <c r="J1806"/>
      <c r="K1806"/>
      <c r="L1806"/>
      <c r="M1806"/>
      <c r="N1806" s="80"/>
    </row>
    <row r="1807" spans="4:14" ht="16" x14ac:dyDescent="0.2">
      <c r="D1807"/>
      <c r="E1807"/>
      <c r="F1807"/>
      <c r="G1807"/>
      <c r="H1807"/>
      <c r="I1807"/>
      <c r="J1807"/>
      <c r="K1807"/>
      <c r="L1807"/>
      <c r="M1807"/>
      <c r="N1807" s="80"/>
    </row>
    <row r="1808" spans="4:14" ht="16" x14ac:dyDescent="0.2">
      <c r="D1808"/>
      <c r="E1808"/>
      <c r="F1808"/>
      <c r="G1808"/>
      <c r="H1808"/>
      <c r="I1808"/>
      <c r="J1808"/>
      <c r="K1808"/>
      <c r="L1808"/>
      <c r="M1808"/>
      <c r="N1808" s="80"/>
    </row>
    <row r="1809" spans="4:14" ht="16" x14ac:dyDescent="0.2">
      <c r="D1809"/>
      <c r="E1809"/>
      <c r="F1809"/>
      <c r="G1809"/>
      <c r="H1809"/>
      <c r="I1809"/>
      <c r="J1809"/>
      <c r="K1809"/>
      <c r="L1809"/>
      <c r="M1809"/>
      <c r="N1809" s="80"/>
    </row>
    <row r="1810" spans="4:14" ht="16" x14ac:dyDescent="0.2">
      <c r="D1810"/>
      <c r="E1810"/>
      <c r="F1810"/>
      <c r="G1810"/>
      <c r="H1810"/>
      <c r="I1810"/>
      <c r="J1810"/>
      <c r="K1810"/>
      <c r="L1810"/>
      <c r="M1810"/>
      <c r="N1810" s="80"/>
    </row>
    <row r="1811" spans="4:14" ht="16" x14ac:dyDescent="0.2">
      <c r="D1811"/>
      <c r="E1811"/>
      <c r="F1811"/>
      <c r="G1811"/>
      <c r="H1811"/>
      <c r="I1811"/>
      <c r="J1811"/>
      <c r="K1811"/>
      <c r="L1811"/>
      <c r="M1811"/>
      <c r="N1811" s="80"/>
    </row>
    <row r="1812" spans="4:14" ht="16" x14ac:dyDescent="0.2">
      <c r="D1812"/>
      <c r="E1812"/>
      <c r="F1812"/>
      <c r="G1812"/>
      <c r="H1812"/>
      <c r="I1812"/>
      <c r="J1812"/>
      <c r="K1812"/>
      <c r="L1812"/>
      <c r="M1812"/>
      <c r="N1812" s="80"/>
    </row>
    <row r="1813" spans="4:14" ht="16" x14ac:dyDescent="0.2">
      <c r="D1813"/>
      <c r="E1813"/>
      <c r="F1813"/>
      <c r="G1813"/>
      <c r="H1813"/>
      <c r="I1813"/>
      <c r="J1813"/>
      <c r="K1813"/>
      <c r="L1813"/>
      <c r="M1813"/>
      <c r="N1813" s="80"/>
    </row>
    <row r="1814" spans="4:14" ht="16" x14ac:dyDescent="0.2">
      <c r="D1814"/>
      <c r="E1814"/>
      <c r="F1814"/>
      <c r="G1814"/>
      <c r="H1814"/>
      <c r="I1814"/>
      <c r="J1814"/>
      <c r="K1814"/>
      <c r="L1814"/>
      <c r="M1814"/>
      <c r="N1814" s="80"/>
    </row>
    <row r="1815" spans="4:14" ht="16" x14ac:dyDescent="0.2">
      <c r="D1815"/>
      <c r="E1815"/>
      <c r="F1815"/>
      <c r="G1815"/>
      <c r="H1815"/>
      <c r="I1815"/>
      <c r="J1815"/>
      <c r="K1815"/>
      <c r="L1815"/>
      <c r="M1815"/>
      <c r="N1815" s="80"/>
    </row>
    <row r="1816" spans="4:14" ht="16" x14ac:dyDescent="0.2">
      <c r="D1816"/>
      <c r="E1816"/>
      <c r="F1816"/>
      <c r="G1816"/>
      <c r="H1816"/>
      <c r="I1816"/>
      <c r="J1816"/>
      <c r="K1816"/>
      <c r="L1816"/>
      <c r="M1816"/>
      <c r="N1816" s="80"/>
    </row>
    <row r="1817" spans="4:14" ht="16" x14ac:dyDescent="0.2">
      <c r="D1817"/>
      <c r="E1817"/>
      <c r="F1817"/>
      <c r="G1817"/>
      <c r="H1817"/>
      <c r="I1817"/>
      <c r="J1817"/>
      <c r="K1817"/>
      <c r="L1817"/>
      <c r="M1817"/>
      <c r="N1817" s="80"/>
    </row>
    <row r="1818" spans="4:14" ht="16" x14ac:dyDescent="0.2">
      <c r="D1818"/>
      <c r="E1818"/>
      <c r="F1818"/>
      <c r="G1818"/>
      <c r="H1818"/>
      <c r="I1818"/>
      <c r="J1818"/>
      <c r="K1818"/>
      <c r="L1818"/>
      <c r="M1818"/>
      <c r="N1818" s="80"/>
    </row>
    <row r="1819" spans="4:14" ht="16" x14ac:dyDescent="0.2">
      <c r="D1819"/>
      <c r="E1819"/>
      <c r="F1819"/>
      <c r="G1819"/>
      <c r="H1819"/>
      <c r="I1819"/>
      <c r="J1819"/>
      <c r="K1819"/>
      <c r="L1819"/>
      <c r="M1819"/>
      <c r="N1819" s="80"/>
    </row>
    <row r="1820" spans="4:14" ht="16" x14ac:dyDescent="0.2">
      <c r="D1820"/>
      <c r="E1820"/>
      <c r="F1820"/>
      <c r="G1820"/>
      <c r="H1820"/>
      <c r="I1820"/>
      <c r="J1820"/>
      <c r="K1820"/>
      <c r="L1820"/>
      <c r="M1820"/>
      <c r="N1820" s="80"/>
    </row>
    <row r="1821" spans="4:14" ht="16" x14ac:dyDescent="0.2">
      <c r="D1821"/>
      <c r="E1821"/>
      <c r="F1821"/>
      <c r="G1821"/>
      <c r="H1821"/>
      <c r="I1821"/>
      <c r="J1821"/>
      <c r="K1821"/>
      <c r="L1821"/>
      <c r="M1821"/>
      <c r="N1821" s="80"/>
    </row>
    <row r="1822" spans="4:14" ht="16" x14ac:dyDescent="0.2">
      <c r="D1822"/>
      <c r="E1822"/>
      <c r="F1822"/>
      <c r="G1822"/>
      <c r="H1822"/>
      <c r="I1822"/>
      <c r="J1822"/>
      <c r="K1822"/>
      <c r="L1822"/>
      <c r="M1822"/>
      <c r="N1822" s="80"/>
    </row>
    <row r="1823" spans="4:14" ht="16" x14ac:dyDescent="0.2">
      <c r="D1823"/>
      <c r="E1823"/>
      <c r="F1823"/>
      <c r="G1823"/>
      <c r="H1823"/>
      <c r="I1823"/>
      <c r="J1823"/>
      <c r="K1823"/>
      <c r="L1823"/>
      <c r="M1823"/>
      <c r="N1823" s="80"/>
    </row>
    <row r="1824" spans="4:14" ht="16" x14ac:dyDescent="0.2">
      <c r="D1824"/>
      <c r="E1824"/>
      <c r="F1824"/>
      <c r="G1824"/>
      <c r="H1824"/>
      <c r="I1824"/>
      <c r="J1824"/>
      <c r="K1824"/>
      <c r="L1824"/>
      <c r="M1824"/>
      <c r="N1824" s="80"/>
    </row>
    <row r="1825" spans="4:14" ht="16" x14ac:dyDescent="0.2">
      <c r="D1825"/>
      <c r="E1825"/>
      <c r="F1825"/>
      <c r="G1825"/>
      <c r="H1825"/>
      <c r="I1825"/>
      <c r="J1825"/>
      <c r="K1825"/>
      <c r="L1825"/>
      <c r="M1825"/>
      <c r="N1825" s="80"/>
    </row>
    <row r="1826" spans="4:14" ht="16" x14ac:dyDescent="0.2">
      <c r="D1826"/>
      <c r="E1826"/>
      <c r="F1826"/>
      <c r="G1826"/>
      <c r="H1826"/>
      <c r="I1826"/>
      <c r="J1826"/>
      <c r="K1826"/>
      <c r="L1826"/>
      <c r="M1826"/>
      <c r="N1826" s="80"/>
    </row>
    <row r="1827" spans="4:14" ht="16" x14ac:dyDescent="0.2">
      <c r="D1827"/>
      <c r="E1827"/>
      <c r="F1827"/>
      <c r="G1827"/>
      <c r="H1827"/>
      <c r="I1827"/>
      <c r="J1827"/>
      <c r="K1827"/>
      <c r="L1827"/>
      <c r="M1827"/>
      <c r="N1827" s="80"/>
    </row>
    <row r="1828" spans="4:14" ht="16" x14ac:dyDescent="0.2">
      <c r="D1828"/>
      <c r="E1828"/>
      <c r="F1828"/>
      <c r="G1828"/>
      <c r="H1828"/>
      <c r="I1828"/>
      <c r="J1828"/>
      <c r="K1828"/>
      <c r="L1828"/>
      <c r="M1828"/>
      <c r="N1828" s="80"/>
    </row>
    <row r="1829" spans="4:14" ht="16" x14ac:dyDescent="0.2">
      <c r="D1829"/>
      <c r="E1829"/>
      <c r="F1829"/>
      <c r="G1829"/>
      <c r="H1829"/>
      <c r="I1829"/>
      <c r="J1829"/>
      <c r="K1829"/>
      <c r="L1829"/>
      <c r="M1829"/>
      <c r="N1829" s="80"/>
    </row>
    <row r="1830" spans="4:14" ht="16" x14ac:dyDescent="0.2">
      <c r="D1830"/>
      <c r="E1830"/>
      <c r="F1830"/>
      <c r="G1830"/>
      <c r="H1830"/>
      <c r="I1830"/>
      <c r="J1830"/>
      <c r="K1830"/>
      <c r="L1830"/>
      <c r="M1830"/>
      <c r="N1830" s="80"/>
    </row>
    <row r="1831" spans="4:14" ht="16" x14ac:dyDescent="0.2">
      <c r="D1831"/>
      <c r="E1831"/>
      <c r="F1831"/>
      <c r="G1831"/>
      <c r="H1831"/>
      <c r="I1831"/>
      <c r="J1831"/>
      <c r="K1831"/>
      <c r="L1831"/>
      <c r="M1831"/>
      <c r="N1831" s="80"/>
    </row>
    <row r="1832" spans="4:14" ht="16" x14ac:dyDescent="0.2">
      <c r="D1832"/>
      <c r="E1832"/>
      <c r="F1832"/>
      <c r="G1832"/>
      <c r="H1832"/>
      <c r="I1832"/>
      <c r="J1832"/>
      <c r="K1832"/>
      <c r="L1832"/>
      <c r="M1832"/>
      <c r="N1832" s="80"/>
    </row>
    <row r="1833" spans="4:14" ht="16" x14ac:dyDescent="0.2">
      <c r="D1833"/>
      <c r="E1833"/>
      <c r="F1833"/>
      <c r="G1833"/>
      <c r="H1833"/>
      <c r="I1833"/>
      <c r="J1833"/>
      <c r="K1833"/>
      <c r="L1833"/>
      <c r="M1833"/>
      <c r="N1833" s="80"/>
    </row>
    <row r="1834" spans="4:14" ht="16" x14ac:dyDescent="0.2">
      <c r="D1834"/>
      <c r="E1834"/>
      <c r="F1834"/>
      <c r="G1834"/>
      <c r="H1834"/>
      <c r="I1834"/>
      <c r="J1834"/>
      <c r="K1834"/>
      <c r="L1834"/>
      <c r="M1834"/>
      <c r="N1834" s="80"/>
    </row>
    <row r="1835" spans="4:14" ht="16" x14ac:dyDescent="0.2">
      <c r="D1835"/>
      <c r="E1835"/>
      <c r="F1835"/>
      <c r="G1835"/>
      <c r="H1835"/>
      <c r="I1835"/>
      <c r="J1835"/>
      <c r="K1835"/>
      <c r="L1835"/>
      <c r="M1835"/>
      <c r="N1835" s="80"/>
    </row>
    <row r="1836" spans="4:14" ht="16" x14ac:dyDescent="0.2">
      <c r="D1836"/>
      <c r="E1836"/>
      <c r="F1836"/>
      <c r="G1836"/>
      <c r="H1836"/>
      <c r="I1836"/>
      <c r="J1836"/>
      <c r="K1836"/>
      <c r="L1836"/>
      <c r="M1836"/>
      <c r="N1836" s="80"/>
    </row>
    <row r="1837" spans="4:14" ht="16" x14ac:dyDescent="0.2">
      <c r="D1837"/>
      <c r="E1837"/>
      <c r="F1837"/>
      <c r="G1837"/>
      <c r="H1837"/>
      <c r="I1837"/>
      <c r="J1837"/>
      <c r="K1837"/>
      <c r="L1837"/>
      <c r="M1837"/>
      <c r="N1837" s="80"/>
    </row>
    <row r="1838" spans="4:14" ht="16" x14ac:dyDescent="0.2">
      <c r="D1838"/>
      <c r="E1838"/>
      <c r="F1838"/>
      <c r="G1838"/>
      <c r="H1838"/>
      <c r="I1838"/>
      <c r="J1838"/>
      <c r="K1838"/>
      <c r="L1838"/>
      <c r="M1838"/>
      <c r="N1838" s="80"/>
    </row>
    <row r="1839" spans="4:14" ht="16" x14ac:dyDescent="0.2">
      <c r="D1839"/>
      <c r="E1839"/>
      <c r="F1839"/>
      <c r="G1839"/>
      <c r="H1839"/>
      <c r="I1839"/>
      <c r="J1839"/>
      <c r="K1839"/>
      <c r="L1839"/>
      <c r="M1839"/>
      <c r="N1839" s="80"/>
    </row>
    <row r="1840" spans="4:14" ht="16" x14ac:dyDescent="0.2">
      <c r="D1840"/>
      <c r="E1840"/>
      <c r="F1840"/>
      <c r="G1840"/>
      <c r="H1840"/>
      <c r="I1840"/>
      <c r="J1840"/>
      <c r="K1840"/>
      <c r="L1840"/>
      <c r="M1840"/>
      <c r="N1840" s="80"/>
    </row>
    <row r="1841" spans="4:14" ht="16" x14ac:dyDescent="0.2">
      <c r="D1841"/>
      <c r="E1841"/>
      <c r="F1841"/>
      <c r="G1841"/>
      <c r="H1841"/>
      <c r="I1841"/>
      <c r="J1841"/>
      <c r="K1841"/>
      <c r="L1841"/>
      <c r="M1841"/>
      <c r="N1841" s="80"/>
    </row>
    <row r="1842" spans="4:14" ht="16" x14ac:dyDescent="0.2">
      <c r="D1842"/>
      <c r="E1842"/>
      <c r="F1842"/>
      <c r="G1842"/>
      <c r="H1842"/>
      <c r="I1842"/>
      <c r="J1842"/>
      <c r="K1842"/>
      <c r="L1842"/>
      <c r="M1842"/>
      <c r="N1842" s="80"/>
    </row>
    <row r="1843" spans="4:14" ht="16" x14ac:dyDescent="0.2">
      <c r="D1843"/>
      <c r="E1843"/>
      <c r="F1843"/>
      <c r="G1843"/>
      <c r="H1843"/>
      <c r="I1843"/>
      <c r="J1843"/>
      <c r="K1843"/>
      <c r="L1843"/>
      <c r="M1843"/>
      <c r="N1843" s="80"/>
    </row>
    <row r="1844" spans="4:14" ht="16" x14ac:dyDescent="0.2">
      <c r="D1844"/>
      <c r="E1844"/>
      <c r="F1844"/>
      <c r="G1844"/>
      <c r="H1844"/>
      <c r="I1844"/>
      <c r="J1844"/>
      <c r="K1844"/>
      <c r="L1844"/>
      <c r="M1844"/>
      <c r="N1844" s="80"/>
    </row>
    <row r="1845" spans="4:14" ht="16" x14ac:dyDescent="0.2">
      <c r="D1845"/>
      <c r="E1845"/>
      <c r="F1845"/>
      <c r="G1845"/>
      <c r="H1845"/>
      <c r="I1845"/>
      <c r="J1845"/>
      <c r="K1845"/>
      <c r="L1845"/>
      <c r="M1845"/>
      <c r="N1845" s="80"/>
    </row>
    <row r="1846" spans="4:14" ht="16" x14ac:dyDescent="0.2">
      <c r="D1846"/>
      <c r="E1846"/>
      <c r="F1846"/>
      <c r="G1846"/>
      <c r="H1846"/>
      <c r="I1846"/>
      <c r="J1846"/>
      <c r="K1846"/>
      <c r="L1846"/>
      <c r="M1846"/>
      <c r="N1846" s="80"/>
    </row>
    <row r="1847" spans="4:14" ht="16" x14ac:dyDescent="0.2">
      <c r="D1847"/>
      <c r="E1847"/>
      <c r="F1847"/>
      <c r="G1847"/>
      <c r="H1847"/>
      <c r="I1847"/>
      <c r="J1847"/>
      <c r="K1847"/>
      <c r="L1847"/>
      <c r="M1847"/>
      <c r="N1847" s="80"/>
    </row>
    <row r="1848" spans="4:14" ht="16" x14ac:dyDescent="0.2">
      <c r="D1848"/>
      <c r="E1848"/>
      <c r="F1848"/>
      <c r="G1848"/>
      <c r="H1848"/>
      <c r="I1848"/>
      <c r="J1848"/>
      <c r="K1848"/>
      <c r="L1848"/>
      <c r="M1848"/>
      <c r="N1848" s="80"/>
    </row>
    <row r="1849" spans="4:14" ht="16" x14ac:dyDescent="0.2">
      <c r="D1849"/>
      <c r="E1849"/>
      <c r="F1849"/>
      <c r="G1849"/>
      <c r="H1849"/>
      <c r="I1849"/>
      <c r="J1849"/>
      <c r="K1849"/>
      <c r="L1849"/>
      <c r="M1849"/>
      <c r="N1849" s="80"/>
    </row>
    <row r="1850" spans="4:14" ht="16" x14ac:dyDescent="0.2">
      <c r="D1850"/>
      <c r="E1850"/>
      <c r="F1850"/>
      <c r="G1850"/>
      <c r="H1850"/>
      <c r="I1850"/>
      <c r="J1850"/>
      <c r="K1850"/>
      <c r="L1850"/>
      <c r="M1850"/>
      <c r="N1850" s="80"/>
    </row>
    <row r="1851" spans="4:14" ht="16" x14ac:dyDescent="0.2">
      <c r="D1851"/>
      <c r="E1851"/>
      <c r="F1851"/>
      <c r="G1851"/>
      <c r="H1851"/>
      <c r="I1851"/>
      <c r="J1851"/>
      <c r="K1851"/>
      <c r="L1851"/>
      <c r="M1851"/>
      <c r="N1851" s="80"/>
    </row>
    <row r="1852" spans="4:14" ht="16" x14ac:dyDescent="0.2">
      <c r="D1852"/>
      <c r="E1852"/>
      <c r="F1852"/>
      <c r="G1852"/>
      <c r="H1852"/>
      <c r="I1852"/>
      <c r="J1852"/>
      <c r="K1852"/>
      <c r="L1852"/>
      <c r="M1852"/>
      <c r="N1852" s="80"/>
    </row>
    <row r="1853" spans="4:14" ht="16" x14ac:dyDescent="0.2">
      <c r="D1853"/>
      <c r="E1853"/>
      <c r="F1853"/>
      <c r="G1853"/>
      <c r="H1853"/>
      <c r="I1853"/>
      <c r="J1853"/>
      <c r="K1853"/>
      <c r="L1853"/>
      <c r="M1853"/>
      <c r="N1853" s="80"/>
    </row>
    <row r="1854" spans="4:14" ht="16" x14ac:dyDescent="0.2">
      <c r="D1854"/>
      <c r="E1854"/>
      <c r="F1854"/>
      <c r="G1854"/>
      <c r="H1854"/>
      <c r="I1854"/>
      <c r="J1854"/>
      <c r="K1854"/>
      <c r="L1854"/>
      <c r="M1854"/>
      <c r="N1854" s="80"/>
    </row>
    <row r="1855" spans="4:14" ht="16" x14ac:dyDescent="0.2">
      <c r="D1855"/>
      <c r="E1855"/>
      <c r="F1855"/>
      <c r="G1855"/>
      <c r="H1855"/>
      <c r="I1855"/>
      <c r="J1855"/>
      <c r="K1855"/>
      <c r="L1855"/>
      <c r="M1855"/>
      <c r="N1855" s="80"/>
    </row>
    <row r="1856" spans="4:14" ht="16" x14ac:dyDescent="0.2">
      <c r="D1856"/>
      <c r="E1856"/>
      <c r="F1856"/>
      <c r="G1856"/>
      <c r="H1856"/>
      <c r="I1856"/>
      <c r="J1856"/>
      <c r="K1856"/>
      <c r="L1856"/>
      <c r="M1856"/>
      <c r="N1856" s="80"/>
    </row>
    <row r="1857" spans="4:14" ht="16" x14ac:dyDescent="0.2">
      <c r="D1857"/>
      <c r="E1857"/>
      <c r="F1857"/>
      <c r="G1857"/>
      <c r="H1857"/>
      <c r="I1857"/>
      <c r="J1857"/>
      <c r="K1857"/>
      <c r="L1857"/>
      <c r="M1857"/>
      <c r="N1857" s="80"/>
    </row>
    <row r="1858" spans="4:14" ht="16" x14ac:dyDescent="0.2">
      <c r="D1858"/>
      <c r="E1858"/>
      <c r="F1858"/>
      <c r="G1858"/>
      <c r="H1858"/>
      <c r="I1858"/>
      <c r="J1858"/>
      <c r="K1858"/>
      <c r="L1858"/>
      <c r="M1858"/>
      <c r="N1858" s="80"/>
    </row>
    <row r="1859" spans="4:14" ht="16" x14ac:dyDescent="0.2">
      <c r="D1859"/>
      <c r="E1859"/>
      <c r="F1859"/>
      <c r="G1859"/>
      <c r="H1859"/>
      <c r="I1859"/>
      <c r="J1859"/>
      <c r="K1859"/>
      <c r="L1859"/>
      <c r="M1859"/>
      <c r="N1859" s="80"/>
    </row>
    <row r="1860" spans="4:14" ht="16" x14ac:dyDescent="0.2">
      <c r="D1860"/>
      <c r="E1860"/>
      <c r="F1860"/>
      <c r="G1860"/>
      <c r="H1860"/>
      <c r="I1860"/>
      <c r="J1860"/>
      <c r="K1860"/>
      <c r="L1860"/>
      <c r="M1860"/>
      <c r="N1860" s="80"/>
    </row>
    <row r="1861" spans="4:14" ht="16" x14ac:dyDescent="0.2">
      <c r="D1861"/>
      <c r="E1861"/>
      <c r="F1861"/>
      <c r="G1861"/>
      <c r="H1861"/>
      <c r="I1861"/>
      <c r="J1861"/>
      <c r="K1861"/>
      <c r="L1861"/>
      <c r="M1861"/>
      <c r="N1861" s="80"/>
    </row>
    <row r="1862" spans="4:14" ht="16" x14ac:dyDescent="0.2">
      <c r="D1862"/>
      <c r="E1862"/>
      <c r="F1862"/>
      <c r="G1862"/>
      <c r="H1862"/>
      <c r="I1862"/>
      <c r="J1862"/>
      <c r="K1862"/>
      <c r="L1862"/>
      <c r="M1862"/>
      <c r="N1862" s="80"/>
    </row>
    <row r="1863" spans="4:14" ht="16" x14ac:dyDescent="0.2">
      <c r="D1863"/>
      <c r="E1863"/>
      <c r="F1863"/>
      <c r="G1863"/>
      <c r="H1863"/>
      <c r="I1863"/>
      <c r="J1863"/>
      <c r="K1863"/>
      <c r="L1863"/>
      <c r="M1863"/>
      <c r="N1863" s="80"/>
    </row>
    <row r="1864" spans="4:14" ht="16" x14ac:dyDescent="0.2">
      <c r="D1864"/>
      <c r="E1864"/>
      <c r="F1864"/>
      <c r="G1864"/>
      <c r="H1864"/>
      <c r="I1864"/>
      <c r="J1864"/>
      <c r="K1864"/>
      <c r="L1864"/>
      <c r="M1864"/>
      <c r="N1864" s="80"/>
    </row>
    <row r="1865" spans="4:14" ht="16" x14ac:dyDescent="0.2">
      <c r="D1865"/>
      <c r="E1865"/>
      <c r="F1865"/>
      <c r="G1865"/>
      <c r="H1865"/>
      <c r="I1865"/>
      <c r="J1865"/>
      <c r="K1865"/>
      <c r="L1865"/>
      <c r="M1865"/>
      <c r="N1865" s="80"/>
    </row>
    <row r="1866" spans="4:14" ht="16" x14ac:dyDescent="0.2">
      <c r="D1866"/>
      <c r="E1866"/>
      <c r="F1866"/>
      <c r="G1866"/>
      <c r="H1866"/>
      <c r="I1866"/>
      <c r="J1866"/>
      <c r="K1866"/>
      <c r="L1866"/>
      <c r="M1866"/>
      <c r="N1866" s="80"/>
    </row>
    <row r="1867" spans="4:14" ht="16" x14ac:dyDescent="0.2">
      <c r="D1867"/>
      <c r="E1867"/>
      <c r="F1867"/>
      <c r="G1867"/>
      <c r="H1867"/>
      <c r="I1867"/>
      <c r="J1867"/>
      <c r="K1867"/>
      <c r="L1867"/>
      <c r="M1867"/>
      <c r="N1867" s="80"/>
    </row>
    <row r="1868" spans="4:14" ht="16" x14ac:dyDescent="0.2">
      <c r="D1868"/>
      <c r="E1868"/>
      <c r="F1868"/>
      <c r="G1868"/>
      <c r="H1868"/>
      <c r="I1868"/>
      <c r="J1868"/>
      <c r="K1868"/>
      <c r="L1868"/>
      <c r="M1868"/>
      <c r="N1868" s="80"/>
    </row>
    <row r="1869" spans="4:14" ht="16" x14ac:dyDescent="0.2">
      <c r="D1869"/>
      <c r="E1869"/>
      <c r="F1869"/>
      <c r="G1869"/>
      <c r="H1869"/>
      <c r="I1869"/>
      <c r="J1869"/>
      <c r="K1869"/>
      <c r="L1869"/>
      <c r="M1869"/>
      <c r="N1869" s="80"/>
    </row>
    <row r="1870" spans="4:14" ht="16" x14ac:dyDescent="0.2">
      <c r="D1870"/>
      <c r="E1870"/>
      <c r="F1870"/>
      <c r="G1870"/>
      <c r="H1870"/>
      <c r="I1870"/>
      <c r="J1870"/>
      <c r="K1870"/>
      <c r="L1870"/>
      <c r="M1870"/>
      <c r="N1870" s="80"/>
    </row>
    <row r="1871" spans="4:14" ht="16" x14ac:dyDescent="0.2">
      <c r="D1871"/>
      <c r="E1871"/>
      <c r="F1871"/>
      <c r="G1871"/>
      <c r="H1871"/>
      <c r="I1871"/>
      <c r="J1871"/>
      <c r="K1871"/>
      <c r="L1871"/>
      <c r="M1871"/>
      <c r="N1871" s="80"/>
    </row>
    <row r="1872" spans="4:14" ht="16" x14ac:dyDescent="0.2">
      <c r="D1872"/>
      <c r="E1872"/>
      <c r="F1872"/>
      <c r="G1872"/>
      <c r="H1872"/>
      <c r="I1872"/>
      <c r="J1872"/>
      <c r="K1872"/>
      <c r="L1872"/>
      <c r="M1872"/>
      <c r="N1872" s="80"/>
    </row>
    <row r="1873" spans="4:14" ht="16" x14ac:dyDescent="0.2">
      <c r="D1873"/>
      <c r="E1873"/>
      <c r="F1873"/>
      <c r="G1873"/>
      <c r="H1873"/>
      <c r="I1873"/>
      <c r="J1873"/>
      <c r="K1873"/>
      <c r="L1873"/>
      <c r="M1873"/>
      <c r="N1873" s="80"/>
    </row>
    <row r="1874" spans="4:14" ht="16" x14ac:dyDescent="0.2">
      <c r="D1874"/>
      <c r="E1874"/>
      <c r="F1874"/>
      <c r="G1874"/>
      <c r="H1874"/>
      <c r="I1874"/>
      <c r="J1874"/>
      <c r="K1874"/>
      <c r="L1874"/>
      <c r="M1874"/>
      <c r="N1874" s="80"/>
    </row>
    <row r="1875" spans="4:14" ht="16" x14ac:dyDescent="0.2">
      <c r="D1875"/>
      <c r="E1875"/>
      <c r="F1875"/>
      <c r="G1875"/>
      <c r="H1875"/>
      <c r="I1875"/>
      <c r="J1875"/>
      <c r="K1875"/>
      <c r="L1875"/>
      <c r="M1875"/>
      <c r="N1875" s="80"/>
    </row>
    <row r="1876" spans="4:14" ht="16" x14ac:dyDescent="0.2">
      <c r="D1876"/>
      <c r="E1876"/>
      <c r="F1876"/>
      <c r="G1876"/>
      <c r="H1876"/>
      <c r="I1876"/>
      <c r="J1876"/>
      <c r="K1876"/>
      <c r="L1876"/>
      <c r="M1876"/>
      <c r="N1876" s="80"/>
    </row>
    <row r="1877" spans="4:14" ht="16" x14ac:dyDescent="0.2">
      <c r="D1877"/>
      <c r="E1877"/>
      <c r="F1877"/>
      <c r="G1877"/>
      <c r="H1877"/>
      <c r="I1877"/>
      <c r="J1877"/>
      <c r="K1877"/>
      <c r="L1877"/>
      <c r="M1877"/>
      <c r="N1877" s="80"/>
    </row>
    <row r="1878" spans="4:14" ht="16" x14ac:dyDescent="0.2">
      <c r="D1878"/>
      <c r="E1878"/>
      <c r="F1878"/>
      <c r="G1878"/>
      <c r="H1878"/>
      <c r="I1878"/>
      <c r="J1878"/>
      <c r="K1878"/>
      <c r="L1878"/>
      <c r="M1878"/>
      <c r="N1878" s="80"/>
    </row>
    <row r="1879" spans="4:14" ht="16" x14ac:dyDescent="0.2">
      <c r="D1879"/>
      <c r="E1879"/>
      <c r="F1879"/>
      <c r="G1879"/>
      <c r="H1879"/>
      <c r="I1879"/>
      <c r="J1879"/>
      <c r="K1879"/>
      <c r="L1879"/>
      <c r="M1879"/>
      <c r="N1879" s="80"/>
    </row>
    <row r="1880" spans="4:14" ht="16" x14ac:dyDescent="0.2">
      <c r="D1880"/>
      <c r="E1880"/>
      <c r="F1880"/>
      <c r="G1880"/>
      <c r="H1880"/>
      <c r="I1880"/>
      <c r="J1880"/>
      <c r="K1880"/>
      <c r="L1880"/>
      <c r="M1880"/>
      <c r="N1880" s="80"/>
    </row>
    <row r="1881" spans="4:14" ht="16" x14ac:dyDescent="0.2">
      <c r="D1881"/>
      <c r="E1881"/>
      <c r="F1881"/>
      <c r="G1881"/>
      <c r="H1881"/>
      <c r="I1881"/>
      <c r="J1881"/>
      <c r="K1881"/>
      <c r="L1881"/>
      <c r="M1881"/>
      <c r="N1881" s="80"/>
    </row>
    <row r="1882" spans="4:14" ht="16" x14ac:dyDescent="0.2">
      <c r="D1882"/>
      <c r="E1882"/>
      <c r="F1882"/>
      <c r="G1882"/>
      <c r="H1882"/>
      <c r="I1882"/>
      <c r="J1882"/>
      <c r="K1882"/>
      <c r="L1882"/>
      <c r="M1882"/>
      <c r="N1882" s="80"/>
    </row>
    <row r="1883" spans="4:14" ht="16" x14ac:dyDescent="0.2">
      <c r="D1883"/>
      <c r="E1883"/>
      <c r="F1883"/>
      <c r="G1883"/>
      <c r="H1883"/>
      <c r="I1883"/>
      <c r="J1883"/>
      <c r="K1883"/>
      <c r="L1883"/>
      <c r="M1883"/>
      <c r="N1883" s="80"/>
    </row>
    <row r="1884" spans="4:14" ht="16" x14ac:dyDescent="0.2">
      <c r="D1884"/>
      <c r="E1884"/>
      <c r="F1884"/>
      <c r="G1884"/>
      <c r="H1884"/>
      <c r="I1884"/>
      <c r="J1884"/>
      <c r="K1884"/>
      <c r="L1884"/>
      <c r="M1884"/>
      <c r="N1884" s="80"/>
    </row>
    <row r="1885" spans="4:14" ht="16" x14ac:dyDescent="0.2">
      <c r="D1885"/>
      <c r="E1885"/>
      <c r="F1885"/>
      <c r="G1885"/>
      <c r="H1885"/>
      <c r="I1885"/>
      <c r="J1885"/>
      <c r="K1885"/>
      <c r="L1885"/>
      <c r="M1885"/>
      <c r="N1885" s="80"/>
    </row>
    <row r="1886" spans="4:14" ht="16" x14ac:dyDescent="0.2">
      <c r="D1886"/>
      <c r="E1886"/>
      <c r="F1886"/>
      <c r="G1886"/>
      <c r="H1886"/>
      <c r="I1886"/>
      <c r="J1886"/>
      <c r="K1886"/>
      <c r="L1886"/>
      <c r="M1886"/>
      <c r="N1886" s="80"/>
    </row>
    <row r="1887" spans="4:14" ht="16" x14ac:dyDescent="0.2">
      <c r="D1887"/>
      <c r="E1887"/>
      <c r="F1887"/>
      <c r="G1887"/>
      <c r="H1887"/>
      <c r="I1887"/>
      <c r="J1887"/>
      <c r="K1887"/>
      <c r="L1887"/>
      <c r="M1887"/>
      <c r="N1887" s="80"/>
    </row>
    <row r="1888" spans="4:14" ht="16" x14ac:dyDescent="0.2">
      <c r="D1888"/>
      <c r="E1888"/>
      <c r="F1888"/>
      <c r="G1888"/>
      <c r="H1888"/>
      <c r="I1888"/>
      <c r="J1888"/>
      <c r="K1888"/>
      <c r="L1888"/>
      <c r="M1888"/>
      <c r="N1888" s="80"/>
    </row>
    <row r="1889" spans="4:14" ht="16" x14ac:dyDescent="0.2">
      <c r="D1889"/>
      <c r="E1889"/>
      <c r="F1889"/>
      <c r="G1889"/>
      <c r="H1889"/>
      <c r="I1889"/>
      <c r="J1889"/>
      <c r="K1889"/>
      <c r="L1889"/>
      <c r="M1889"/>
      <c r="N1889" s="80"/>
    </row>
    <row r="1890" spans="4:14" ht="16" x14ac:dyDescent="0.2">
      <c r="D1890"/>
      <c r="E1890"/>
      <c r="F1890"/>
      <c r="G1890"/>
      <c r="H1890"/>
      <c r="I1890"/>
      <c r="J1890"/>
      <c r="K1890"/>
      <c r="L1890"/>
      <c r="M1890"/>
      <c r="N1890" s="80"/>
    </row>
    <row r="1891" spans="4:14" ht="16" x14ac:dyDescent="0.2">
      <c r="D1891"/>
      <c r="E1891"/>
      <c r="F1891"/>
      <c r="G1891"/>
      <c r="H1891"/>
      <c r="I1891"/>
      <c r="J1891"/>
      <c r="K1891"/>
      <c r="L1891"/>
      <c r="M1891"/>
      <c r="N1891" s="80"/>
    </row>
    <row r="1892" spans="4:14" ht="16" x14ac:dyDescent="0.2">
      <c r="D1892"/>
      <c r="E1892"/>
      <c r="F1892"/>
      <c r="G1892"/>
      <c r="H1892"/>
      <c r="I1892"/>
      <c r="J1892"/>
      <c r="K1892"/>
      <c r="L1892"/>
      <c r="M1892"/>
      <c r="N1892" s="80"/>
    </row>
    <row r="1893" spans="4:14" ht="16" x14ac:dyDescent="0.2">
      <c r="D1893"/>
      <c r="E1893"/>
      <c r="F1893"/>
      <c r="G1893"/>
      <c r="H1893"/>
      <c r="I1893"/>
      <c r="J1893"/>
      <c r="K1893"/>
      <c r="L1893"/>
      <c r="M1893"/>
      <c r="N1893" s="80"/>
    </row>
    <row r="1894" spans="4:14" ht="16" x14ac:dyDescent="0.2">
      <c r="D1894"/>
      <c r="E1894"/>
      <c r="F1894"/>
      <c r="G1894"/>
      <c r="H1894"/>
      <c r="I1894"/>
      <c r="J1894"/>
      <c r="K1894"/>
      <c r="L1894"/>
      <c r="M1894"/>
      <c r="N1894" s="80"/>
    </row>
    <row r="1895" spans="4:14" ht="16" x14ac:dyDescent="0.2">
      <c r="D1895"/>
      <c r="E1895"/>
      <c r="F1895"/>
      <c r="G1895"/>
      <c r="H1895"/>
      <c r="I1895"/>
      <c r="J1895"/>
      <c r="K1895"/>
      <c r="L1895"/>
      <c r="M1895"/>
      <c r="N1895" s="80"/>
    </row>
    <row r="1896" spans="4:14" ht="16" x14ac:dyDescent="0.2">
      <c r="D1896"/>
      <c r="E1896"/>
      <c r="F1896"/>
      <c r="G1896"/>
      <c r="H1896"/>
      <c r="I1896"/>
      <c r="J1896"/>
      <c r="K1896"/>
      <c r="L1896"/>
      <c r="M1896"/>
      <c r="N1896" s="80"/>
    </row>
    <row r="1897" spans="4:14" ht="16" x14ac:dyDescent="0.2">
      <c r="D1897"/>
      <c r="E1897"/>
      <c r="F1897"/>
      <c r="G1897"/>
      <c r="H1897"/>
      <c r="I1897"/>
      <c r="J1897"/>
      <c r="K1897"/>
      <c r="L1897"/>
      <c r="M1897"/>
      <c r="N1897" s="80"/>
    </row>
    <row r="1898" spans="4:14" ht="16" x14ac:dyDescent="0.2">
      <c r="D1898"/>
      <c r="E1898"/>
      <c r="F1898"/>
      <c r="G1898"/>
      <c r="H1898"/>
      <c r="I1898"/>
      <c r="J1898"/>
      <c r="K1898"/>
      <c r="L1898"/>
      <c r="M1898"/>
      <c r="N1898" s="80"/>
    </row>
    <row r="1899" spans="4:14" ht="16" x14ac:dyDescent="0.2">
      <c r="D1899"/>
      <c r="E1899"/>
      <c r="F1899"/>
      <c r="G1899"/>
      <c r="H1899"/>
      <c r="I1899"/>
      <c r="J1899"/>
      <c r="K1899"/>
      <c r="L1899"/>
      <c r="M1899"/>
      <c r="N1899" s="80"/>
    </row>
    <row r="1900" spans="4:14" ht="16" x14ac:dyDescent="0.2">
      <c r="D1900"/>
      <c r="E1900"/>
      <c r="F1900"/>
      <c r="G1900"/>
      <c r="H1900"/>
      <c r="I1900"/>
      <c r="J1900"/>
      <c r="K1900"/>
      <c r="L1900"/>
      <c r="M1900"/>
      <c r="N1900" s="80"/>
    </row>
    <row r="1901" spans="4:14" ht="16" x14ac:dyDescent="0.2">
      <c r="D1901"/>
      <c r="E1901"/>
      <c r="F1901"/>
      <c r="G1901"/>
      <c r="H1901"/>
      <c r="I1901"/>
      <c r="J1901"/>
      <c r="K1901"/>
      <c r="L1901"/>
      <c r="M1901"/>
      <c r="N1901" s="80"/>
    </row>
    <row r="1902" spans="4:14" ht="16" x14ac:dyDescent="0.2">
      <c r="D1902"/>
      <c r="E1902"/>
      <c r="F1902"/>
      <c r="G1902"/>
      <c r="H1902"/>
      <c r="I1902"/>
      <c r="J1902"/>
      <c r="K1902"/>
      <c r="L1902"/>
      <c r="M1902"/>
      <c r="N1902" s="80"/>
    </row>
    <row r="1903" spans="4:14" ht="16" x14ac:dyDescent="0.2">
      <c r="D1903"/>
      <c r="E1903"/>
      <c r="F1903"/>
      <c r="G1903"/>
      <c r="H1903"/>
      <c r="I1903"/>
      <c r="J1903"/>
      <c r="K1903"/>
      <c r="L1903"/>
      <c r="M1903"/>
      <c r="N1903" s="80"/>
    </row>
    <row r="1904" spans="4:14" ht="16" x14ac:dyDescent="0.2">
      <c r="D1904"/>
      <c r="E1904"/>
      <c r="F1904"/>
      <c r="G1904"/>
      <c r="H1904"/>
      <c r="I1904"/>
      <c r="J1904"/>
      <c r="K1904"/>
      <c r="L1904"/>
      <c r="M1904"/>
      <c r="N1904" s="80"/>
    </row>
    <row r="1905" spans="4:14" ht="16" x14ac:dyDescent="0.2">
      <c r="D1905"/>
      <c r="E1905"/>
      <c r="F1905"/>
      <c r="G1905"/>
      <c r="H1905"/>
      <c r="I1905"/>
      <c r="J1905"/>
      <c r="K1905"/>
      <c r="L1905"/>
      <c r="M1905"/>
      <c r="N1905" s="80"/>
    </row>
    <row r="1906" spans="4:14" ht="16" x14ac:dyDescent="0.2">
      <c r="D1906"/>
      <c r="E1906"/>
      <c r="F1906"/>
      <c r="G1906"/>
      <c r="H1906"/>
      <c r="I1906"/>
      <c r="J1906"/>
      <c r="K1906"/>
      <c r="L1906"/>
      <c r="M1906"/>
      <c r="N1906" s="80"/>
    </row>
    <row r="1907" spans="4:14" ht="16" x14ac:dyDescent="0.2">
      <c r="D1907"/>
      <c r="E1907"/>
      <c r="F1907"/>
      <c r="G1907"/>
      <c r="H1907"/>
      <c r="I1907"/>
      <c r="J1907"/>
      <c r="K1907"/>
      <c r="L1907"/>
      <c r="M1907"/>
      <c r="N1907" s="80"/>
    </row>
    <row r="1908" spans="4:14" ht="16" x14ac:dyDescent="0.2">
      <c r="D1908"/>
      <c r="E1908"/>
      <c r="F1908"/>
      <c r="G1908"/>
      <c r="H1908"/>
      <c r="I1908"/>
      <c r="J1908"/>
      <c r="K1908"/>
      <c r="L1908"/>
      <c r="M1908"/>
      <c r="N1908" s="80"/>
    </row>
    <row r="1909" spans="4:14" ht="16" x14ac:dyDescent="0.2">
      <c r="D1909"/>
      <c r="E1909"/>
      <c r="F1909"/>
      <c r="G1909"/>
      <c r="H1909"/>
      <c r="I1909"/>
      <c r="J1909"/>
      <c r="K1909"/>
      <c r="L1909"/>
      <c r="M1909"/>
      <c r="N1909" s="80"/>
    </row>
    <row r="1910" spans="4:14" ht="16" x14ac:dyDescent="0.2">
      <c r="D1910"/>
      <c r="E1910"/>
      <c r="F1910"/>
      <c r="G1910"/>
      <c r="H1910"/>
      <c r="I1910"/>
      <c r="J1910"/>
      <c r="K1910"/>
      <c r="L1910"/>
      <c r="M1910"/>
      <c r="N1910" s="80"/>
    </row>
    <row r="1911" spans="4:14" ht="16" x14ac:dyDescent="0.2">
      <c r="D1911"/>
      <c r="E1911"/>
      <c r="F1911"/>
      <c r="G1911"/>
      <c r="H1911"/>
      <c r="I1911"/>
      <c r="J1911"/>
      <c r="K1911"/>
      <c r="L1911"/>
      <c r="M1911"/>
      <c r="N1911" s="80"/>
    </row>
    <row r="1912" spans="4:14" ht="16" x14ac:dyDescent="0.2">
      <c r="D1912"/>
      <c r="E1912"/>
      <c r="F1912"/>
      <c r="G1912"/>
      <c r="H1912"/>
      <c r="I1912"/>
      <c r="J1912"/>
      <c r="K1912"/>
      <c r="L1912"/>
      <c r="M1912"/>
      <c r="N1912" s="80"/>
    </row>
    <row r="1913" spans="4:14" ht="16" x14ac:dyDescent="0.2">
      <c r="D1913"/>
      <c r="E1913"/>
      <c r="F1913"/>
      <c r="G1913"/>
      <c r="H1913"/>
      <c r="I1913"/>
      <c r="J1913"/>
      <c r="K1913"/>
      <c r="L1913"/>
      <c r="M1913"/>
      <c r="N1913" s="80"/>
    </row>
    <row r="1914" spans="4:14" ht="16" x14ac:dyDescent="0.2">
      <c r="D1914"/>
      <c r="E1914"/>
      <c r="F1914"/>
      <c r="G1914"/>
      <c r="H1914"/>
      <c r="I1914"/>
      <c r="J1914"/>
      <c r="K1914"/>
      <c r="L1914"/>
      <c r="M1914"/>
      <c r="N1914" s="80"/>
    </row>
    <row r="1915" spans="4:14" ht="16" x14ac:dyDescent="0.2">
      <c r="D1915"/>
      <c r="E1915"/>
      <c r="F1915"/>
      <c r="G1915"/>
      <c r="H1915"/>
      <c r="I1915"/>
      <c r="J1915"/>
      <c r="K1915"/>
      <c r="L1915"/>
      <c r="M1915"/>
      <c r="N1915" s="80"/>
    </row>
    <row r="1916" spans="4:14" ht="16" x14ac:dyDescent="0.2">
      <c r="D1916"/>
      <c r="E1916"/>
      <c r="F1916"/>
      <c r="G1916"/>
      <c r="H1916"/>
      <c r="I1916"/>
      <c r="J1916"/>
      <c r="K1916"/>
      <c r="L1916"/>
      <c r="M1916"/>
      <c r="N1916" s="80"/>
    </row>
    <row r="1917" spans="4:14" ht="16" x14ac:dyDescent="0.2">
      <c r="D1917"/>
      <c r="E1917"/>
      <c r="F1917"/>
      <c r="G1917"/>
      <c r="H1917"/>
      <c r="I1917"/>
      <c r="J1917"/>
      <c r="K1917"/>
      <c r="L1917"/>
      <c r="M1917"/>
      <c r="N1917" s="80"/>
    </row>
    <row r="1918" spans="4:14" ht="16" x14ac:dyDescent="0.2">
      <c r="D1918"/>
      <c r="E1918"/>
      <c r="F1918"/>
      <c r="G1918"/>
      <c r="H1918"/>
      <c r="I1918"/>
      <c r="J1918"/>
      <c r="K1918"/>
      <c r="L1918"/>
      <c r="M1918"/>
      <c r="N1918" s="80"/>
    </row>
    <row r="1919" spans="4:14" ht="16" x14ac:dyDescent="0.2">
      <c r="D1919"/>
      <c r="E1919"/>
      <c r="F1919"/>
      <c r="G1919"/>
      <c r="H1919"/>
      <c r="I1919"/>
      <c r="J1919"/>
      <c r="K1919"/>
      <c r="L1919"/>
      <c r="M1919"/>
      <c r="N1919" s="80"/>
    </row>
    <row r="1920" spans="4:14" ht="16" x14ac:dyDescent="0.2">
      <c r="D1920"/>
      <c r="E1920"/>
      <c r="F1920"/>
      <c r="G1920"/>
      <c r="H1920"/>
      <c r="I1920"/>
      <c r="J1920"/>
      <c r="K1920"/>
      <c r="L1920"/>
      <c r="M1920"/>
      <c r="N1920" s="80"/>
    </row>
    <row r="1921" spans="4:14" ht="16" x14ac:dyDescent="0.2">
      <c r="D1921"/>
      <c r="E1921"/>
      <c r="F1921"/>
      <c r="G1921"/>
      <c r="H1921"/>
      <c r="I1921"/>
      <c r="J1921"/>
      <c r="K1921"/>
      <c r="L1921"/>
      <c r="M1921"/>
      <c r="N1921" s="80"/>
    </row>
    <row r="1922" spans="4:14" ht="16" x14ac:dyDescent="0.2">
      <c r="D1922"/>
      <c r="E1922"/>
      <c r="F1922"/>
      <c r="G1922"/>
      <c r="H1922"/>
      <c r="I1922"/>
      <c r="J1922"/>
      <c r="K1922"/>
      <c r="L1922"/>
      <c r="M1922"/>
      <c r="N1922" s="80"/>
    </row>
    <row r="1923" spans="4:14" ht="16" x14ac:dyDescent="0.2">
      <c r="D1923"/>
      <c r="E1923"/>
      <c r="F1923"/>
      <c r="G1923"/>
      <c r="H1923"/>
      <c r="I1923"/>
      <c r="J1923"/>
      <c r="K1923"/>
      <c r="L1923"/>
      <c r="M1923"/>
      <c r="N1923" s="80"/>
    </row>
    <row r="1924" spans="4:14" ht="16" x14ac:dyDescent="0.2">
      <c r="D1924"/>
      <c r="E1924"/>
      <c r="F1924"/>
      <c r="G1924"/>
      <c r="H1924"/>
      <c r="I1924"/>
      <c r="J1924"/>
      <c r="K1924"/>
      <c r="L1924"/>
      <c r="M1924"/>
      <c r="N1924" s="80"/>
    </row>
    <row r="1925" spans="4:14" ht="16" x14ac:dyDescent="0.2">
      <c r="D1925"/>
      <c r="E1925"/>
      <c r="F1925"/>
      <c r="G1925"/>
      <c r="H1925"/>
      <c r="I1925"/>
      <c r="J1925"/>
      <c r="K1925"/>
      <c r="L1925"/>
      <c r="M1925"/>
      <c r="N1925" s="80"/>
    </row>
    <row r="1926" spans="4:14" ht="16" x14ac:dyDescent="0.2">
      <c r="D1926"/>
      <c r="E1926"/>
      <c r="F1926"/>
      <c r="G1926"/>
      <c r="H1926"/>
      <c r="I1926"/>
      <c r="J1926"/>
      <c r="K1926"/>
      <c r="L1926"/>
      <c r="M1926"/>
      <c r="N1926" s="80"/>
    </row>
    <row r="1927" spans="4:14" ht="16" x14ac:dyDescent="0.2">
      <c r="D1927"/>
      <c r="E1927"/>
      <c r="F1927"/>
      <c r="G1927"/>
      <c r="H1927"/>
      <c r="I1927"/>
      <c r="J1927"/>
      <c r="K1927"/>
      <c r="L1927"/>
      <c r="M1927"/>
      <c r="N1927" s="80"/>
    </row>
    <row r="1928" spans="4:14" ht="16" x14ac:dyDescent="0.2">
      <c r="D1928"/>
      <c r="E1928"/>
      <c r="F1928"/>
      <c r="G1928"/>
      <c r="H1928"/>
      <c r="I1928"/>
      <c r="J1928"/>
      <c r="K1928"/>
      <c r="L1928"/>
      <c r="M1928"/>
      <c r="N1928" s="80"/>
    </row>
    <row r="1929" spans="4:14" ht="16" x14ac:dyDescent="0.2">
      <c r="D1929"/>
      <c r="E1929"/>
      <c r="F1929"/>
      <c r="G1929"/>
      <c r="H1929"/>
      <c r="I1929"/>
      <c r="J1929"/>
      <c r="K1929"/>
      <c r="L1929"/>
      <c r="M1929"/>
      <c r="N1929" s="80"/>
    </row>
    <row r="1930" spans="4:14" ht="16" x14ac:dyDescent="0.2">
      <c r="D1930"/>
      <c r="E1930"/>
      <c r="F1930"/>
      <c r="G1930"/>
      <c r="H1930"/>
      <c r="I1930"/>
      <c r="J1930"/>
      <c r="K1930"/>
      <c r="L1930"/>
      <c r="M1930"/>
      <c r="N1930" s="80"/>
    </row>
    <row r="1931" spans="4:14" ht="16" x14ac:dyDescent="0.2">
      <c r="D1931"/>
      <c r="E1931"/>
      <c r="F1931"/>
      <c r="G1931"/>
      <c r="H1931"/>
      <c r="I1931"/>
      <c r="J1931"/>
      <c r="K1931"/>
      <c r="L1931"/>
      <c r="M1931"/>
      <c r="N1931" s="80"/>
    </row>
    <row r="1932" spans="4:14" ht="16" x14ac:dyDescent="0.2">
      <c r="D1932"/>
      <c r="E1932"/>
      <c r="F1932"/>
      <c r="G1932"/>
      <c r="H1932"/>
      <c r="I1932"/>
      <c r="J1932"/>
      <c r="K1932"/>
      <c r="L1932"/>
      <c r="M1932"/>
      <c r="N1932" s="80"/>
    </row>
    <row r="1933" spans="4:14" ht="16" x14ac:dyDescent="0.2">
      <c r="D1933"/>
      <c r="E1933"/>
      <c r="F1933"/>
      <c r="G1933"/>
      <c r="H1933"/>
      <c r="I1933"/>
      <c r="J1933"/>
      <c r="K1933"/>
      <c r="L1933"/>
      <c r="M1933"/>
      <c r="N1933" s="80"/>
    </row>
    <row r="1934" spans="4:14" ht="16" x14ac:dyDescent="0.2">
      <c r="D1934"/>
      <c r="E1934"/>
      <c r="F1934"/>
      <c r="G1934"/>
      <c r="H1934"/>
      <c r="I1934"/>
      <c r="J1934"/>
      <c r="K1934"/>
      <c r="L1934"/>
      <c r="M1934"/>
      <c r="N1934" s="80"/>
    </row>
    <row r="1935" spans="4:14" ht="16" x14ac:dyDescent="0.2">
      <c r="D1935"/>
      <c r="E1935"/>
      <c r="F1935"/>
      <c r="G1935"/>
      <c r="H1935"/>
      <c r="I1935"/>
      <c r="J1935"/>
      <c r="K1935"/>
      <c r="L1935"/>
      <c r="M1935"/>
      <c r="N1935" s="80"/>
    </row>
    <row r="1936" spans="4:14" ht="16" x14ac:dyDescent="0.2">
      <c r="D1936"/>
      <c r="E1936"/>
      <c r="F1936"/>
      <c r="G1936"/>
      <c r="H1936"/>
      <c r="I1936"/>
      <c r="J1936"/>
      <c r="K1936"/>
      <c r="L1936"/>
      <c r="M1936"/>
      <c r="N1936" s="80"/>
    </row>
    <row r="1937" spans="4:14" ht="16" x14ac:dyDescent="0.2">
      <c r="D1937"/>
      <c r="E1937"/>
      <c r="F1937"/>
      <c r="G1937"/>
      <c r="H1937"/>
      <c r="I1937"/>
      <c r="J1937"/>
      <c r="K1937"/>
      <c r="L1937"/>
      <c r="M1937"/>
      <c r="N1937" s="80"/>
    </row>
    <row r="1938" spans="4:14" ht="16" x14ac:dyDescent="0.2">
      <c r="D1938"/>
      <c r="E1938"/>
      <c r="F1938"/>
      <c r="G1938"/>
      <c r="H1938"/>
      <c r="I1938"/>
      <c r="J1938"/>
      <c r="K1938"/>
      <c r="L1938"/>
      <c r="M1938"/>
      <c r="N1938" s="80"/>
    </row>
    <row r="1939" spans="4:14" ht="16" x14ac:dyDescent="0.2">
      <c r="D1939"/>
      <c r="E1939"/>
      <c r="F1939"/>
      <c r="G1939"/>
      <c r="H1939"/>
      <c r="I1939"/>
      <c r="J1939"/>
      <c r="K1939"/>
      <c r="L1939"/>
      <c r="M1939"/>
      <c r="N1939" s="80"/>
    </row>
    <row r="1940" spans="4:14" ht="16" x14ac:dyDescent="0.2">
      <c r="D1940"/>
      <c r="E1940"/>
      <c r="F1940"/>
      <c r="G1940"/>
      <c r="H1940"/>
      <c r="I1940"/>
      <c r="J1940"/>
      <c r="K1940"/>
      <c r="L1940"/>
      <c r="M1940"/>
      <c r="N1940" s="80"/>
    </row>
    <row r="1941" spans="4:14" ht="16" x14ac:dyDescent="0.2">
      <c r="D1941"/>
      <c r="E1941"/>
      <c r="F1941"/>
      <c r="G1941"/>
      <c r="H1941"/>
      <c r="I1941"/>
      <c r="J1941"/>
      <c r="K1941"/>
      <c r="L1941"/>
      <c r="M1941"/>
      <c r="N1941" s="80"/>
    </row>
    <row r="1942" spans="4:14" ht="16" x14ac:dyDescent="0.2">
      <c r="D1942"/>
      <c r="E1942"/>
      <c r="F1942"/>
      <c r="G1942"/>
      <c r="H1942"/>
      <c r="I1942"/>
      <c r="J1942"/>
      <c r="K1942"/>
      <c r="L1942"/>
      <c r="M1942"/>
      <c r="N1942" s="80"/>
    </row>
    <row r="1943" spans="4:14" ht="16" x14ac:dyDescent="0.2">
      <c r="D1943"/>
      <c r="E1943"/>
      <c r="F1943"/>
      <c r="G1943"/>
      <c r="H1943"/>
      <c r="I1943"/>
      <c r="J1943"/>
      <c r="K1943"/>
      <c r="L1943"/>
      <c r="M1943"/>
      <c r="N1943" s="80"/>
    </row>
    <row r="1944" spans="4:14" ht="16" x14ac:dyDescent="0.2">
      <c r="D1944"/>
      <c r="E1944"/>
      <c r="F1944"/>
      <c r="G1944"/>
      <c r="H1944"/>
      <c r="I1944"/>
      <c r="J1944"/>
      <c r="K1944"/>
      <c r="L1944"/>
      <c r="M1944"/>
      <c r="N1944" s="80"/>
    </row>
    <row r="1945" spans="4:14" ht="16" x14ac:dyDescent="0.2">
      <c r="D1945"/>
      <c r="E1945"/>
      <c r="F1945"/>
      <c r="G1945"/>
      <c r="H1945"/>
      <c r="I1945"/>
      <c r="J1945"/>
      <c r="K1945"/>
      <c r="L1945"/>
      <c r="M1945"/>
      <c r="N1945" s="80"/>
    </row>
    <row r="1946" spans="4:14" ht="16" x14ac:dyDescent="0.2">
      <c r="D1946"/>
      <c r="E1946"/>
      <c r="F1946"/>
      <c r="G1946"/>
      <c r="H1946"/>
      <c r="I1946"/>
      <c r="J1946"/>
      <c r="K1946"/>
      <c r="L1946"/>
      <c r="M1946"/>
      <c r="N1946" s="80"/>
    </row>
    <row r="1947" spans="4:14" ht="16" x14ac:dyDescent="0.2">
      <c r="D1947"/>
      <c r="E1947"/>
      <c r="F1947"/>
      <c r="G1947"/>
      <c r="H1947"/>
      <c r="I1947"/>
      <c r="J1947"/>
      <c r="K1947"/>
      <c r="L1947"/>
      <c r="M1947"/>
      <c r="N1947" s="80"/>
    </row>
    <row r="1948" spans="4:14" ht="16" x14ac:dyDescent="0.2">
      <c r="D1948"/>
      <c r="E1948"/>
      <c r="F1948"/>
      <c r="G1948"/>
      <c r="H1948"/>
      <c r="I1948"/>
      <c r="J1948"/>
      <c r="K1948"/>
      <c r="L1948"/>
      <c r="M1948"/>
      <c r="N1948" s="80"/>
    </row>
    <row r="1949" spans="4:14" ht="16" x14ac:dyDescent="0.2">
      <c r="D1949"/>
      <c r="E1949"/>
      <c r="F1949"/>
      <c r="G1949"/>
      <c r="H1949"/>
      <c r="I1949"/>
      <c r="J1949"/>
      <c r="K1949"/>
      <c r="L1949"/>
      <c r="M1949"/>
      <c r="N1949" s="80"/>
    </row>
    <row r="1950" spans="4:14" ht="16" x14ac:dyDescent="0.2">
      <c r="D1950"/>
      <c r="E1950"/>
      <c r="F1950"/>
      <c r="G1950"/>
      <c r="H1950"/>
      <c r="I1950"/>
      <c r="J1950"/>
      <c r="K1950"/>
      <c r="L1950"/>
      <c r="M1950"/>
      <c r="N1950" s="80"/>
    </row>
    <row r="1951" spans="4:14" ht="16" x14ac:dyDescent="0.2">
      <c r="D1951"/>
      <c r="E1951"/>
      <c r="F1951"/>
      <c r="G1951"/>
      <c r="H1951"/>
      <c r="I1951"/>
      <c r="J1951"/>
      <c r="K1951"/>
      <c r="L1951"/>
      <c r="M1951"/>
      <c r="N1951" s="80"/>
    </row>
    <row r="1952" spans="4:14" ht="16" x14ac:dyDescent="0.2">
      <c r="D1952"/>
      <c r="E1952"/>
      <c r="F1952"/>
      <c r="G1952"/>
      <c r="H1952"/>
      <c r="I1952"/>
      <c r="J1952"/>
      <c r="K1952"/>
      <c r="L1952"/>
      <c r="M1952"/>
      <c r="N1952" s="80"/>
    </row>
    <row r="1953" spans="4:14" ht="16" x14ac:dyDescent="0.2">
      <c r="D1953"/>
      <c r="E1953"/>
      <c r="F1953"/>
      <c r="G1953"/>
      <c r="H1953"/>
      <c r="I1953"/>
      <c r="J1953"/>
      <c r="K1953"/>
      <c r="L1953"/>
      <c r="M1953"/>
      <c r="N1953" s="80"/>
    </row>
    <row r="1954" spans="4:14" ht="16" x14ac:dyDescent="0.2">
      <c r="D1954"/>
      <c r="E1954"/>
      <c r="F1954"/>
      <c r="G1954"/>
      <c r="H1954"/>
      <c r="I1954"/>
      <c r="J1954"/>
      <c r="K1954"/>
      <c r="L1954"/>
      <c r="M1954"/>
      <c r="N1954" s="80"/>
    </row>
    <row r="1955" spans="4:14" ht="16" x14ac:dyDescent="0.2">
      <c r="D1955"/>
      <c r="E1955"/>
      <c r="F1955"/>
      <c r="G1955"/>
      <c r="H1955"/>
      <c r="I1955"/>
      <c r="J1955"/>
      <c r="K1955"/>
      <c r="L1955"/>
      <c r="M1955"/>
      <c r="N1955" s="80"/>
    </row>
    <row r="1956" spans="4:14" ht="16" x14ac:dyDescent="0.2">
      <c r="D1956"/>
      <c r="E1956"/>
      <c r="F1956"/>
      <c r="G1956"/>
      <c r="H1956"/>
      <c r="I1956"/>
      <c r="J1956"/>
      <c r="K1956"/>
      <c r="L1956"/>
      <c r="M1956"/>
      <c r="N1956" s="80"/>
    </row>
    <row r="1957" spans="4:14" ht="16" x14ac:dyDescent="0.2">
      <c r="D1957"/>
      <c r="E1957"/>
      <c r="F1957"/>
      <c r="G1957"/>
      <c r="H1957"/>
      <c r="I1957"/>
      <c r="J1957"/>
      <c r="K1957"/>
      <c r="L1957"/>
      <c r="M1957"/>
      <c r="N1957" s="80"/>
    </row>
    <row r="1958" spans="4:14" ht="16" x14ac:dyDescent="0.2">
      <c r="D1958"/>
      <c r="E1958"/>
      <c r="F1958"/>
      <c r="G1958"/>
      <c r="H1958"/>
      <c r="I1958"/>
      <c r="J1958"/>
      <c r="K1958"/>
      <c r="L1958"/>
      <c r="M1958"/>
      <c r="N1958" s="80"/>
    </row>
    <row r="1959" spans="4:14" ht="16" x14ac:dyDescent="0.2">
      <c r="D1959"/>
      <c r="E1959"/>
      <c r="F1959"/>
      <c r="G1959"/>
      <c r="H1959"/>
      <c r="I1959"/>
      <c r="J1959"/>
      <c r="K1959"/>
      <c r="L1959"/>
      <c r="M1959"/>
      <c r="N1959" s="80"/>
    </row>
    <row r="1960" spans="4:14" ht="16" x14ac:dyDescent="0.2">
      <c r="D1960"/>
      <c r="E1960"/>
      <c r="F1960"/>
      <c r="G1960"/>
      <c r="H1960"/>
      <c r="I1960"/>
      <c r="J1960"/>
      <c r="K1960"/>
      <c r="L1960"/>
      <c r="M1960"/>
      <c r="N1960" s="80"/>
    </row>
    <row r="1961" spans="4:14" ht="16" x14ac:dyDescent="0.2">
      <c r="D1961"/>
      <c r="E1961"/>
      <c r="F1961"/>
      <c r="G1961"/>
      <c r="H1961"/>
      <c r="I1961"/>
      <c r="J1961"/>
      <c r="K1961"/>
      <c r="L1961"/>
      <c r="M1961"/>
      <c r="N1961" s="80"/>
    </row>
    <row r="1962" spans="4:14" ht="16" x14ac:dyDescent="0.2">
      <c r="D1962"/>
      <c r="E1962"/>
      <c r="F1962"/>
      <c r="G1962"/>
      <c r="H1962"/>
      <c r="I1962"/>
      <c r="J1962"/>
      <c r="K1962"/>
      <c r="L1962"/>
      <c r="M1962"/>
      <c r="N1962" s="80"/>
    </row>
    <row r="1963" spans="4:14" ht="16" x14ac:dyDescent="0.2">
      <c r="D1963"/>
      <c r="E1963"/>
      <c r="F1963"/>
      <c r="G1963"/>
      <c r="H1963"/>
      <c r="I1963"/>
      <c r="J1963"/>
      <c r="K1963"/>
      <c r="L1963"/>
      <c r="M1963"/>
      <c r="N1963" s="80"/>
    </row>
    <row r="1964" spans="4:14" ht="16" x14ac:dyDescent="0.2">
      <c r="D1964"/>
      <c r="E1964"/>
      <c r="F1964"/>
      <c r="G1964"/>
      <c r="H1964"/>
      <c r="I1964"/>
      <c r="J1964"/>
      <c r="K1964"/>
      <c r="L1964"/>
      <c r="M1964"/>
      <c r="N1964" s="80"/>
    </row>
    <row r="1965" spans="4:14" ht="16" x14ac:dyDescent="0.2">
      <c r="D1965"/>
      <c r="E1965"/>
      <c r="F1965"/>
      <c r="G1965"/>
      <c r="H1965"/>
      <c r="I1965"/>
      <c r="J1965"/>
      <c r="K1965"/>
      <c r="L1965"/>
      <c r="M1965"/>
      <c r="N1965" s="80"/>
    </row>
    <row r="1966" spans="4:14" ht="16" x14ac:dyDescent="0.2">
      <c r="D1966"/>
      <c r="E1966"/>
      <c r="F1966"/>
      <c r="G1966"/>
      <c r="H1966"/>
      <c r="I1966"/>
      <c r="J1966"/>
      <c r="K1966"/>
      <c r="L1966"/>
      <c r="M1966"/>
      <c r="N1966" s="80"/>
    </row>
    <row r="1967" spans="4:14" ht="16" x14ac:dyDescent="0.2">
      <c r="D1967"/>
      <c r="E1967"/>
      <c r="F1967"/>
      <c r="G1967"/>
      <c r="H1967"/>
      <c r="I1967"/>
      <c r="J1967"/>
      <c r="K1967"/>
      <c r="L1967"/>
      <c r="M1967"/>
      <c r="N1967" s="80"/>
    </row>
    <row r="1968" spans="4:14" ht="16" x14ac:dyDescent="0.2">
      <c r="D1968"/>
      <c r="E1968"/>
      <c r="F1968"/>
      <c r="G1968"/>
      <c r="H1968"/>
      <c r="I1968"/>
      <c r="J1968"/>
      <c r="K1968"/>
      <c r="L1968"/>
      <c r="M1968"/>
      <c r="N1968" s="80"/>
    </row>
    <row r="1969" spans="4:14" ht="16" x14ac:dyDescent="0.2">
      <c r="D1969"/>
      <c r="E1969"/>
      <c r="F1969"/>
      <c r="G1969"/>
      <c r="H1969"/>
      <c r="I1969"/>
      <c r="J1969"/>
      <c r="K1969"/>
      <c r="L1969"/>
      <c r="M1969"/>
      <c r="N1969" s="80"/>
    </row>
    <row r="1970" spans="4:14" ht="16" x14ac:dyDescent="0.2">
      <c r="D1970"/>
      <c r="E1970"/>
      <c r="F1970"/>
      <c r="G1970"/>
      <c r="H1970"/>
      <c r="I1970"/>
      <c r="J1970"/>
      <c r="K1970"/>
      <c r="L1970"/>
      <c r="M1970"/>
      <c r="N1970" s="80"/>
    </row>
    <row r="1971" spans="4:14" ht="16" x14ac:dyDescent="0.2">
      <c r="D1971"/>
      <c r="E1971"/>
      <c r="F1971"/>
      <c r="G1971"/>
      <c r="H1971"/>
      <c r="I1971"/>
      <c r="J1971"/>
      <c r="K1971"/>
      <c r="L1971"/>
      <c r="M1971"/>
      <c r="N1971" s="80"/>
    </row>
    <row r="1972" spans="4:14" ht="16" x14ac:dyDescent="0.2">
      <c r="D1972"/>
      <c r="E1972"/>
      <c r="F1972"/>
      <c r="G1972"/>
      <c r="H1972"/>
      <c r="I1972"/>
      <c r="J1972"/>
      <c r="K1972"/>
      <c r="L1972"/>
      <c r="M1972"/>
      <c r="N1972" s="80"/>
    </row>
    <row r="1973" spans="4:14" ht="16" x14ac:dyDescent="0.2">
      <c r="D1973"/>
      <c r="E1973"/>
      <c r="F1973"/>
      <c r="G1973"/>
      <c r="H1973"/>
      <c r="I1973"/>
      <c r="J1973"/>
      <c r="K1973"/>
      <c r="L1973"/>
      <c r="M1973"/>
      <c r="N1973" s="80"/>
    </row>
    <row r="1974" spans="4:14" ht="16" x14ac:dyDescent="0.2">
      <c r="D1974"/>
      <c r="E1974"/>
      <c r="F1974"/>
      <c r="G1974"/>
      <c r="H1974"/>
      <c r="I1974"/>
      <c r="J1974"/>
      <c r="K1974"/>
      <c r="L1974"/>
      <c r="M1974"/>
      <c r="N1974" s="80"/>
    </row>
    <row r="1975" spans="4:14" ht="16" x14ac:dyDescent="0.2">
      <c r="D1975"/>
      <c r="E1975"/>
      <c r="F1975"/>
      <c r="G1975"/>
      <c r="H1975"/>
      <c r="I1975"/>
      <c r="J1975"/>
      <c r="K1975"/>
      <c r="L1975"/>
      <c r="M1975"/>
      <c r="N1975" s="80"/>
    </row>
    <row r="1976" spans="4:14" ht="16" x14ac:dyDescent="0.2">
      <c r="D1976"/>
      <c r="E1976"/>
      <c r="F1976"/>
      <c r="G1976"/>
      <c r="H1976"/>
      <c r="I1976"/>
      <c r="J1976"/>
      <c r="K1976"/>
      <c r="L1976"/>
      <c r="M1976"/>
      <c r="N1976" s="80"/>
    </row>
    <row r="1977" spans="4:14" ht="16" x14ac:dyDescent="0.2">
      <c r="D1977"/>
      <c r="E1977"/>
      <c r="F1977"/>
      <c r="G1977"/>
      <c r="H1977"/>
      <c r="I1977"/>
      <c r="J1977"/>
      <c r="K1977"/>
      <c r="L1977"/>
      <c r="M1977"/>
      <c r="N1977" s="80"/>
    </row>
    <row r="1978" spans="4:14" ht="16" x14ac:dyDescent="0.2">
      <c r="D1978"/>
      <c r="E1978"/>
      <c r="F1978"/>
      <c r="G1978"/>
      <c r="H1978"/>
      <c r="I1978"/>
      <c r="J1978"/>
      <c r="K1978"/>
      <c r="L1978"/>
      <c r="M1978"/>
      <c r="N1978" s="80"/>
    </row>
    <row r="1979" spans="4:14" ht="16" x14ac:dyDescent="0.2">
      <c r="D1979"/>
      <c r="E1979"/>
      <c r="F1979"/>
      <c r="G1979"/>
      <c r="H1979"/>
      <c r="I1979"/>
      <c r="J1979"/>
      <c r="K1979"/>
      <c r="L1979"/>
      <c r="M1979"/>
      <c r="N1979" s="80"/>
    </row>
    <row r="1980" spans="4:14" ht="16" x14ac:dyDescent="0.2">
      <c r="D1980"/>
      <c r="E1980"/>
      <c r="F1980"/>
      <c r="G1980"/>
      <c r="H1980"/>
      <c r="I1980"/>
      <c r="J1980"/>
      <c r="K1980"/>
      <c r="L1980"/>
      <c r="M1980"/>
      <c r="N1980" s="80"/>
    </row>
    <row r="1981" spans="4:14" ht="16" x14ac:dyDescent="0.2">
      <c r="D1981"/>
      <c r="E1981"/>
      <c r="F1981"/>
      <c r="G1981"/>
      <c r="H1981"/>
      <c r="I1981"/>
      <c r="J1981"/>
      <c r="K1981"/>
      <c r="L1981"/>
      <c r="M1981"/>
      <c r="N1981" s="80"/>
    </row>
    <row r="1982" spans="4:14" ht="16" x14ac:dyDescent="0.2">
      <c r="D1982"/>
      <c r="E1982"/>
      <c r="F1982"/>
      <c r="G1982"/>
      <c r="H1982"/>
      <c r="I1982"/>
      <c r="J1982"/>
      <c r="K1982"/>
      <c r="L1982"/>
      <c r="M1982"/>
      <c r="N1982" s="80"/>
    </row>
    <row r="1983" spans="4:14" ht="16" x14ac:dyDescent="0.2">
      <c r="D1983"/>
      <c r="E1983"/>
      <c r="F1983"/>
      <c r="G1983"/>
      <c r="H1983"/>
      <c r="I1983"/>
      <c r="J1983"/>
      <c r="K1983"/>
      <c r="L1983"/>
      <c r="M1983"/>
      <c r="N1983" s="80"/>
    </row>
    <row r="1984" spans="4:14" ht="16" x14ac:dyDescent="0.2">
      <c r="D1984"/>
      <c r="E1984"/>
      <c r="F1984"/>
      <c r="G1984"/>
      <c r="H1984"/>
      <c r="I1984"/>
      <c r="J1984"/>
      <c r="K1984"/>
      <c r="L1984"/>
      <c r="M1984"/>
      <c r="N1984" s="80"/>
    </row>
    <row r="1985" spans="4:14" ht="16" x14ac:dyDescent="0.2">
      <c r="D1985"/>
      <c r="E1985"/>
      <c r="F1985"/>
      <c r="G1985"/>
      <c r="H1985"/>
      <c r="I1985"/>
      <c r="J1985"/>
      <c r="K1985"/>
      <c r="L1985"/>
      <c r="M1985"/>
      <c r="N1985" s="80"/>
    </row>
    <row r="1986" spans="4:14" ht="16" x14ac:dyDescent="0.2">
      <c r="D1986"/>
      <c r="E1986"/>
      <c r="F1986"/>
      <c r="G1986"/>
      <c r="H1986"/>
      <c r="I1986"/>
      <c r="J1986"/>
      <c r="K1986"/>
      <c r="L1986"/>
      <c r="M1986"/>
      <c r="N1986" s="80"/>
    </row>
    <row r="1987" spans="4:14" ht="16" x14ac:dyDescent="0.2">
      <c r="D1987"/>
      <c r="E1987"/>
      <c r="F1987"/>
      <c r="G1987"/>
      <c r="H1987"/>
      <c r="I1987"/>
      <c r="J1987"/>
      <c r="K1987"/>
      <c r="L1987"/>
      <c r="M1987"/>
      <c r="N1987" s="80"/>
    </row>
    <row r="1988" spans="4:14" ht="16" x14ac:dyDescent="0.2">
      <c r="D1988"/>
      <c r="E1988"/>
      <c r="F1988"/>
      <c r="G1988"/>
      <c r="H1988"/>
      <c r="I1988"/>
      <c r="J1988"/>
      <c r="K1988"/>
      <c r="L1988"/>
      <c r="M1988"/>
      <c r="N1988" s="80"/>
    </row>
    <row r="1989" spans="4:14" ht="16" x14ac:dyDescent="0.2">
      <c r="D1989"/>
      <c r="E1989"/>
      <c r="F1989"/>
      <c r="G1989"/>
      <c r="H1989"/>
      <c r="I1989"/>
      <c r="J1989"/>
      <c r="K1989"/>
      <c r="L1989"/>
      <c r="M1989"/>
      <c r="N1989" s="80"/>
    </row>
    <row r="1990" spans="4:14" ht="16" x14ac:dyDescent="0.2">
      <c r="D1990"/>
      <c r="E1990"/>
      <c r="F1990"/>
      <c r="G1990"/>
      <c r="H1990"/>
      <c r="I1990"/>
      <c r="J1990"/>
      <c r="K1990"/>
      <c r="L1990"/>
      <c r="M1990"/>
      <c r="N1990" s="80"/>
    </row>
    <row r="1991" spans="4:14" ht="16" x14ac:dyDescent="0.2">
      <c r="D1991"/>
      <c r="E1991"/>
      <c r="F1991"/>
      <c r="G1991"/>
      <c r="H1991"/>
      <c r="I1991"/>
      <c r="J1991"/>
      <c r="K1991"/>
      <c r="L1991"/>
      <c r="M1991"/>
      <c r="N1991" s="80"/>
    </row>
    <row r="1992" spans="4:14" ht="16" x14ac:dyDescent="0.2">
      <c r="D1992"/>
      <c r="E1992"/>
      <c r="F1992"/>
      <c r="G1992"/>
      <c r="H1992"/>
      <c r="I1992"/>
      <c r="J1992"/>
      <c r="K1992"/>
      <c r="L1992"/>
      <c r="M1992"/>
      <c r="N1992" s="80"/>
    </row>
    <row r="1993" spans="4:14" ht="16" x14ac:dyDescent="0.2">
      <c r="D1993"/>
      <c r="E1993"/>
      <c r="F1993"/>
      <c r="G1993"/>
      <c r="H1993"/>
      <c r="I1993"/>
      <c r="J1993"/>
      <c r="K1993"/>
      <c r="L1993"/>
      <c r="M1993"/>
      <c r="N1993" s="80"/>
    </row>
    <row r="1994" spans="4:14" ht="16" x14ac:dyDescent="0.2">
      <c r="D1994"/>
      <c r="E1994"/>
      <c r="F1994"/>
      <c r="G1994"/>
      <c r="H1994"/>
      <c r="I1994"/>
      <c r="J1994"/>
      <c r="K1994"/>
      <c r="L1994"/>
      <c r="M1994"/>
      <c r="N1994" s="80"/>
    </row>
    <row r="1995" spans="4:14" ht="16" x14ac:dyDescent="0.2">
      <c r="D1995"/>
      <c r="E1995"/>
      <c r="F1995"/>
      <c r="G1995"/>
      <c r="H1995"/>
      <c r="I1995"/>
      <c r="J1995"/>
      <c r="K1995"/>
      <c r="L1995"/>
      <c r="M1995"/>
      <c r="N1995" s="80"/>
    </row>
    <row r="1996" spans="4:14" ht="16" x14ac:dyDescent="0.2">
      <c r="D1996"/>
      <c r="E1996"/>
      <c r="F1996"/>
      <c r="G1996"/>
      <c r="H1996"/>
      <c r="I1996"/>
      <c r="J1996"/>
      <c r="K1996"/>
      <c r="L1996"/>
      <c r="M1996"/>
      <c r="N1996" s="80"/>
    </row>
    <row r="1997" spans="4:14" ht="16" x14ac:dyDescent="0.2">
      <c r="D1997"/>
      <c r="E1997"/>
      <c r="F1997"/>
      <c r="G1997"/>
      <c r="H1997"/>
      <c r="I1997"/>
      <c r="J1997"/>
      <c r="K1997"/>
      <c r="L1997"/>
      <c r="M1997"/>
      <c r="N1997" s="80"/>
    </row>
    <row r="1998" spans="4:14" ht="16" x14ac:dyDescent="0.2">
      <c r="D1998"/>
      <c r="E1998"/>
      <c r="F1998"/>
      <c r="G1998"/>
      <c r="H1998"/>
      <c r="I1998"/>
      <c r="J1998"/>
      <c r="K1998"/>
      <c r="L1998"/>
      <c r="M1998"/>
      <c r="N1998" s="80"/>
    </row>
    <row r="1999" spans="4:14" ht="16" x14ac:dyDescent="0.2">
      <c r="D1999"/>
      <c r="E1999"/>
      <c r="F1999"/>
      <c r="G1999"/>
      <c r="H1999"/>
      <c r="I1999"/>
      <c r="J1999"/>
      <c r="K1999"/>
      <c r="L1999"/>
      <c r="M1999"/>
      <c r="N1999" s="80"/>
    </row>
    <row r="2000" spans="4:14" ht="16" x14ac:dyDescent="0.2">
      <c r="D2000"/>
      <c r="E2000"/>
      <c r="F2000"/>
      <c r="G2000"/>
      <c r="H2000"/>
      <c r="I2000"/>
      <c r="J2000"/>
      <c r="K2000"/>
      <c r="L2000"/>
      <c r="M2000"/>
      <c r="N2000" s="80"/>
    </row>
    <row r="2001" spans="4:14" ht="16" x14ac:dyDescent="0.2">
      <c r="D2001"/>
      <c r="E2001"/>
      <c r="F2001"/>
      <c r="G2001"/>
      <c r="H2001"/>
      <c r="I2001"/>
      <c r="J2001"/>
      <c r="K2001"/>
      <c r="L2001"/>
      <c r="M2001"/>
      <c r="N2001" s="80"/>
    </row>
    <row r="2002" spans="4:14" ht="16" x14ac:dyDescent="0.2">
      <c r="D2002"/>
      <c r="E2002"/>
      <c r="F2002"/>
      <c r="G2002"/>
      <c r="H2002"/>
      <c r="I2002"/>
      <c r="J2002"/>
      <c r="K2002"/>
      <c r="L2002"/>
      <c r="M2002"/>
      <c r="N2002" s="80"/>
    </row>
    <row r="2003" spans="4:14" ht="16" x14ac:dyDescent="0.2">
      <c r="D2003"/>
      <c r="E2003"/>
      <c r="F2003"/>
      <c r="G2003"/>
      <c r="H2003"/>
      <c r="I2003"/>
      <c r="J2003"/>
      <c r="K2003"/>
      <c r="L2003"/>
      <c r="M2003"/>
      <c r="N2003" s="80"/>
    </row>
    <row r="2004" spans="4:14" ht="16" x14ac:dyDescent="0.2">
      <c r="D2004"/>
      <c r="E2004"/>
      <c r="F2004"/>
      <c r="G2004"/>
      <c r="H2004"/>
      <c r="I2004"/>
      <c r="J2004"/>
      <c r="K2004"/>
      <c r="L2004"/>
      <c r="M2004"/>
      <c r="N2004" s="80"/>
    </row>
    <row r="2005" spans="4:14" ht="16" x14ac:dyDescent="0.2">
      <c r="D2005"/>
      <c r="E2005"/>
      <c r="F2005"/>
      <c r="G2005"/>
      <c r="H2005"/>
      <c r="I2005"/>
      <c r="J2005"/>
      <c r="K2005"/>
      <c r="L2005"/>
      <c r="M2005"/>
      <c r="N2005" s="80"/>
    </row>
    <row r="2006" spans="4:14" ht="16" x14ac:dyDescent="0.2">
      <c r="D2006"/>
      <c r="E2006"/>
      <c r="F2006"/>
      <c r="G2006"/>
      <c r="H2006"/>
      <c r="I2006"/>
      <c r="J2006"/>
      <c r="K2006"/>
      <c r="L2006"/>
      <c r="M2006"/>
      <c r="N2006" s="80"/>
    </row>
    <row r="2007" spans="4:14" ht="16" x14ac:dyDescent="0.2">
      <c r="D2007"/>
      <c r="E2007"/>
      <c r="F2007"/>
      <c r="G2007"/>
      <c r="H2007"/>
      <c r="I2007"/>
      <c r="J2007"/>
      <c r="K2007"/>
      <c r="L2007"/>
      <c r="M2007"/>
      <c r="N2007" s="80"/>
    </row>
    <row r="2008" spans="4:14" ht="16" x14ac:dyDescent="0.2">
      <c r="D2008"/>
      <c r="E2008"/>
      <c r="F2008"/>
      <c r="G2008"/>
      <c r="H2008"/>
      <c r="I2008"/>
      <c r="J2008"/>
      <c r="K2008"/>
      <c r="L2008"/>
      <c r="M2008"/>
      <c r="N2008" s="80"/>
    </row>
    <row r="2009" spans="4:14" ht="16" x14ac:dyDescent="0.2">
      <c r="D2009"/>
      <c r="E2009"/>
      <c r="F2009"/>
      <c r="G2009"/>
      <c r="H2009"/>
      <c r="I2009"/>
      <c r="J2009"/>
      <c r="K2009"/>
      <c r="L2009"/>
      <c r="M2009"/>
      <c r="N2009" s="80"/>
    </row>
    <row r="2010" spans="4:14" ht="16" x14ac:dyDescent="0.2">
      <c r="D2010"/>
      <c r="E2010"/>
      <c r="F2010"/>
      <c r="G2010"/>
      <c r="H2010"/>
      <c r="I2010"/>
      <c r="J2010"/>
      <c r="K2010"/>
      <c r="L2010"/>
      <c r="M2010"/>
      <c r="N2010" s="80"/>
    </row>
    <row r="2011" spans="4:14" ht="16" x14ac:dyDescent="0.2">
      <c r="D2011"/>
      <c r="E2011"/>
      <c r="F2011"/>
      <c r="G2011"/>
      <c r="H2011"/>
      <c r="I2011"/>
      <c r="J2011"/>
      <c r="K2011"/>
      <c r="L2011"/>
      <c r="M2011"/>
      <c r="N2011" s="80"/>
    </row>
    <row r="2012" spans="4:14" ht="16" x14ac:dyDescent="0.2">
      <c r="D2012"/>
      <c r="E2012"/>
      <c r="F2012"/>
      <c r="G2012"/>
      <c r="H2012"/>
      <c r="I2012"/>
      <c r="J2012"/>
      <c r="K2012"/>
      <c r="L2012"/>
      <c r="M2012"/>
      <c r="N2012" s="80"/>
    </row>
    <row r="2013" spans="4:14" ht="16" x14ac:dyDescent="0.2">
      <c r="D2013"/>
      <c r="E2013"/>
      <c r="F2013"/>
      <c r="G2013"/>
      <c r="H2013"/>
      <c r="I2013"/>
      <c r="J2013"/>
      <c r="K2013"/>
      <c r="L2013"/>
      <c r="M2013"/>
      <c r="N2013" s="80"/>
    </row>
    <row r="2014" spans="4:14" ht="16" x14ac:dyDescent="0.2">
      <c r="D2014"/>
      <c r="E2014"/>
      <c r="F2014"/>
      <c r="G2014"/>
      <c r="H2014"/>
      <c r="I2014"/>
      <c r="J2014"/>
      <c r="K2014"/>
      <c r="L2014"/>
      <c r="M2014"/>
      <c r="N2014" s="80"/>
    </row>
    <row r="2015" spans="4:14" ht="16" x14ac:dyDescent="0.2">
      <c r="D2015"/>
      <c r="E2015"/>
      <c r="F2015"/>
      <c r="G2015"/>
      <c r="H2015"/>
      <c r="I2015"/>
      <c r="J2015"/>
      <c r="K2015"/>
      <c r="L2015"/>
      <c r="M2015"/>
      <c r="N2015" s="80"/>
    </row>
    <row r="2016" spans="4:14" ht="16" x14ac:dyDescent="0.2">
      <c r="D2016"/>
      <c r="E2016"/>
      <c r="F2016"/>
      <c r="G2016"/>
      <c r="H2016"/>
      <c r="I2016"/>
      <c r="J2016"/>
      <c r="K2016"/>
      <c r="L2016"/>
      <c r="M2016"/>
      <c r="N2016" s="80"/>
    </row>
    <row r="2017" spans="4:14" ht="16" x14ac:dyDescent="0.2">
      <c r="D2017"/>
      <c r="E2017"/>
      <c r="F2017"/>
      <c r="G2017"/>
      <c r="H2017"/>
      <c r="I2017"/>
      <c r="J2017"/>
      <c r="K2017"/>
      <c r="L2017"/>
      <c r="M2017"/>
      <c r="N2017" s="80"/>
    </row>
    <row r="2018" spans="4:14" ht="16" x14ac:dyDescent="0.2">
      <c r="D2018"/>
      <c r="E2018"/>
      <c r="F2018"/>
      <c r="G2018"/>
      <c r="H2018"/>
      <c r="I2018"/>
      <c r="J2018"/>
      <c r="K2018"/>
      <c r="L2018"/>
      <c r="M2018"/>
      <c r="N2018" s="80"/>
    </row>
    <row r="2019" spans="4:14" ht="16" x14ac:dyDescent="0.2">
      <c r="D2019"/>
      <c r="E2019"/>
      <c r="F2019"/>
      <c r="G2019"/>
      <c r="H2019"/>
      <c r="I2019"/>
      <c r="J2019"/>
      <c r="K2019"/>
      <c r="L2019"/>
      <c r="M2019"/>
      <c r="N2019" s="80"/>
    </row>
    <row r="2020" spans="4:14" ht="16" x14ac:dyDescent="0.2">
      <c r="D2020"/>
      <c r="E2020"/>
      <c r="F2020"/>
      <c r="G2020"/>
      <c r="H2020"/>
      <c r="I2020"/>
      <c r="J2020"/>
      <c r="K2020"/>
      <c r="L2020"/>
      <c r="M2020"/>
      <c r="N2020" s="80"/>
    </row>
    <row r="2021" spans="4:14" ht="16" x14ac:dyDescent="0.2">
      <c r="D2021"/>
      <c r="E2021"/>
      <c r="F2021"/>
      <c r="G2021"/>
      <c r="H2021"/>
      <c r="I2021"/>
      <c r="J2021"/>
      <c r="K2021"/>
      <c r="L2021"/>
      <c r="M2021"/>
      <c r="N2021" s="80"/>
    </row>
    <row r="2022" spans="4:14" ht="16" x14ac:dyDescent="0.2">
      <c r="D2022"/>
      <c r="E2022"/>
      <c r="F2022"/>
      <c r="G2022"/>
      <c r="H2022"/>
      <c r="I2022"/>
      <c r="J2022"/>
      <c r="K2022"/>
      <c r="L2022"/>
      <c r="M2022"/>
      <c r="N2022" s="80"/>
    </row>
    <row r="2023" spans="4:14" ht="16" x14ac:dyDescent="0.2">
      <c r="D2023"/>
      <c r="E2023"/>
      <c r="F2023"/>
      <c r="G2023"/>
      <c r="H2023"/>
      <c r="I2023"/>
      <c r="J2023"/>
      <c r="K2023"/>
      <c r="L2023"/>
      <c r="M2023"/>
      <c r="N2023" s="80"/>
    </row>
    <row r="2024" spans="4:14" ht="16" x14ac:dyDescent="0.2">
      <c r="D2024"/>
      <c r="E2024"/>
      <c r="F2024"/>
      <c r="G2024"/>
      <c r="H2024"/>
      <c r="I2024"/>
      <c r="J2024"/>
      <c r="K2024"/>
      <c r="L2024"/>
      <c r="M2024"/>
      <c r="N2024" s="80"/>
    </row>
    <row r="2025" spans="4:14" ht="16" x14ac:dyDescent="0.2">
      <c r="D2025"/>
      <c r="E2025"/>
      <c r="F2025"/>
      <c r="G2025"/>
      <c r="H2025"/>
      <c r="I2025"/>
      <c r="J2025"/>
      <c r="K2025"/>
      <c r="L2025"/>
      <c r="M2025"/>
      <c r="N2025" s="80"/>
    </row>
    <row r="2026" spans="4:14" ht="16" x14ac:dyDescent="0.2">
      <c r="D2026"/>
      <c r="E2026"/>
      <c r="F2026"/>
      <c r="G2026"/>
      <c r="H2026"/>
      <c r="I2026"/>
      <c r="J2026"/>
      <c r="K2026"/>
      <c r="L2026"/>
      <c r="M2026"/>
      <c r="N2026" s="80"/>
    </row>
    <row r="2027" spans="4:14" ht="16" x14ac:dyDescent="0.2">
      <c r="D2027"/>
      <c r="E2027"/>
      <c r="F2027"/>
      <c r="G2027"/>
      <c r="H2027"/>
      <c r="I2027"/>
      <c r="J2027"/>
      <c r="K2027"/>
      <c r="L2027"/>
      <c r="M2027"/>
      <c r="N2027" s="80"/>
    </row>
    <row r="2028" spans="4:14" ht="16" x14ac:dyDescent="0.2">
      <c r="D2028"/>
      <c r="E2028"/>
      <c r="F2028"/>
      <c r="G2028"/>
      <c r="H2028"/>
      <c r="I2028"/>
      <c r="J2028"/>
      <c r="K2028"/>
      <c r="L2028"/>
      <c r="M2028"/>
      <c r="N2028" s="80"/>
    </row>
    <row r="2029" spans="4:14" ht="16" x14ac:dyDescent="0.2">
      <c r="D2029"/>
      <c r="E2029"/>
      <c r="F2029"/>
      <c r="G2029"/>
      <c r="H2029"/>
      <c r="I2029"/>
      <c r="J2029"/>
      <c r="K2029"/>
      <c r="L2029"/>
      <c r="M2029"/>
      <c r="N2029" s="80"/>
    </row>
    <row r="2030" spans="4:14" ht="16" x14ac:dyDescent="0.2">
      <c r="D2030"/>
      <c r="E2030"/>
      <c r="F2030"/>
      <c r="G2030"/>
      <c r="H2030"/>
      <c r="I2030"/>
      <c r="J2030"/>
      <c r="K2030"/>
      <c r="L2030"/>
      <c r="M2030"/>
      <c r="N2030" s="80"/>
    </row>
    <row r="2031" spans="4:14" ht="16" x14ac:dyDescent="0.2">
      <c r="D2031"/>
      <c r="E2031"/>
      <c r="F2031"/>
      <c r="G2031"/>
      <c r="H2031"/>
      <c r="I2031"/>
      <c r="J2031"/>
      <c r="K2031"/>
      <c r="L2031"/>
      <c r="M2031"/>
      <c r="N2031" s="80"/>
    </row>
    <row r="2032" spans="4:14" ht="16" x14ac:dyDescent="0.2">
      <c r="D2032"/>
      <c r="E2032"/>
      <c r="F2032"/>
      <c r="G2032"/>
      <c r="H2032"/>
      <c r="I2032"/>
      <c r="J2032"/>
      <c r="K2032"/>
      <c r="L2032"/>
      <c r="M2032"/>
      <c r="N2032" s="80"/>
    </row>
    <row r="2033" spans="4:14" ht="16" x14ac:dyDescent="0.2">
      <c r="D2033"/>
      <c r="E2033"/>
      <c r="F2033"/>
      <c r="G2033"/>
      <c r="H2033"/>
      <c r="I2033"/>
      <c r="J2033"/>
      <c r="K2033"/>
      <c r="L2033"/>
      <c r="M2033"/>
      <c r="N2033" s="80"/>
    </row>
    <row r="2034" spans="4:14" ht="16" x14ac:dyDescent="0.2">
      <c r="D2034"/>
      <c r="E2034"/>
      <c r="F2034"/>
      <c r="G2034"/>
      <c r="H2034"/>
      <c r="I2034"/>
      <c r="J2034"/>
      <c r="K2034"/>
      <c r="L2034"/>
      <c r="M2034"/>
      <c r="N2034" s="80"/>
    </row>
    <row r="2035" spans="4:14" ht="16" x14ac:dyDescent="0.2">
      <c r="D2035"/>
      <c r="E2035"/>
      <c r="F2035"/>
      <c r="G2035"/>
      <c r="H2035"/>
      <c r="I2035"/>
      <c r="J2035"/>
      <c r="K2035"/>
      <c r="L2035"/>
      <c r="M2035"/>
      <c r="N2035" s="80"/>
    </row>
    <row r="2036" spans="4:14" ht="16" x14ac:dyDescent="0.2">
      <c r="D2036"/>
      <c r="E2036"/>
      <c r="F2036"/>
      <c r="G2036"/>
      <c r="H2036"/>
      <c r="I2036"/>
      <c r="J2036"/>
      <c r="K2036"/>
      <c r="L2036"/>
      <c r="M2036"/>
      <c r="N2036" s="80"/>
    </row>
    <row r="2037" spans="4:14" ht="16" x14ac:dyDescent="0.2">
      <c r="D2037"/>
      <c r="E2037"/>
      <c r="F2037"/>
      <c r="G2037"/>
      <c r="H2037"/>
      <c r="I2037"/>
      <c r="J2037"/>
      <c r="K2037"/>
      <c r="L2037"/>
      <c r="M2037"/>
      <c r="N2037" s="80"/>
    </row>
    <row r="2038" spans="4:14" ht="16" x14ac:dyDescent="0.2">
      <c r="D2038"/>
      <c r="E2038"/>
      <c r="F2038"/>
      <c r="G2038"/>
      <c r="H2038"/>
      <c r="I2038"/>
      <c r="J2038"/>
      <c r="K2038"/>
      <c r="L2038"/>
      <c r="M2038"/>
      <c r="N2038" s="80"/>
    </row>
    <row r="2039" spans="4:14" ht="16" x14ac:dyDescent="0.2">
      <c r="D2039"/>
      <c r="E2039"/>
      <c r="F2039"/>
      <c r="G2039"/>
      <c r="H2039"/>
      <c r="I2039"/>
      <c r="J2039"/>
      <c r="K2039"/>
      <c r="L2039"/>
      <c r="M2039"/>
      <c r="N2039" s="80"/>
    </row>
    <row r="2040" spans="4:14" ht="16" x14ac:dyDescent="0.2">
      <c r="D2040"/>
      <c r="E2040"/>
      <c r="F2040"/>
      <c r="G2040"/>
      <c r="H2040"/>
      <c r="I2040"/>
      <c r="J2040"/>
      <c r="K2040"/>
      <c r="L2040"/>
      <c r="M2040"/>
      <c r="N2040" s="80"/>
    </row>
    <row r="2041" spans="4:14" ht="16" x14ac:dyDescent="0.2">
      <c r="D2041"/>
      <c r="E2041"/>
      <c r="F2041"/>
      <c r="G2041"/>
      <c r="H2041"/>
      <c r="I2041"/>
      <c r="J2041"/>
      <c r="K2041"/>
      <c r="L2041"/>
      <c r="M2041"/>
      <c r="N2041" s="80"/>
    </row>
    <row r="2042" spans="4:14" ht="16" x14ac:dyDescent="0.2">
      <c r="D2042"/>
      <c r="E2042"/>
      <c r="F2042"/>
      <c r="G2042"/>
      <c r="H2042"/>
      <c r="I2042"/>
      <c r="J2042"/>
      <c r="K2042"/>
      <c r="L2042"/>
      <c r="M2042"/>
      <c r="N2042" s="80"/>
    </row>
    <row r="2043" spans="4:14" ht="16" x14ac:dyDescent="0.2">
      <c r="D2043"/>
      <c r="E2043"/>
      <c r="F2043"/>
      <c r="G2043"/>
      <c r="H2043"/>
      <c r="I2043"/>
      <c r="J2043"/>
      <c r="K2043"/>
      <c r="L2043"/>
      <c r="M2043"/>
      <c r="N2043" s="80"/>
    </row>
    <row r="2044" spans="4:14" ht="16" x14ac:dyDescent="0.2">
      <c r="D2044"/>
      <c r="E2044"/>
      <c r="F2044"/>
      <c r="G2044"/>
      <c r="H2044"/>
      <c r="I2044"/>
      <c r="J2044"/>
      <c r="K2044"/>
      <c r="L2044"/>
      <c r="M2044"/>
      <c r="N2044" s="80"/>
    </row>
    <row r="2045" spans="4:14" ht="16" x14ac:dyDescent="0.2">
      <c r="D2045"/>
      <c r="E2045"/>
      <c r="F2045"/>
      <c r="G2045"/>
      <c r="H2045"/>
      <c r="I2045"/>
      <c r="J2045"/>
      <c r="K2045"/>
      <c r="L2045"/>
      <c r="M2045"/>
      <c r="N2045" s="80"/>
    </row>
    <row r="2046" spans="4:14" ht="16" x14ac:dyDescent="0.2">
      <c r="D2046"/>
      <c r="E2046"/>
      <c r="F2046"/>
      <c r="G2046"/>
      <c r="H2046"/>
      <c r="I2046"/>
      <c r="J2046"/>
      <c r="K2046"/>
      <c r="L2046"/>
      <c r="M2046"/>
      <c r="N2046" s="80"/>
    </row>
    <row r="2047" spans="4:14" ht="16" x14ac:dyDescent="0.2">
      <c r="D2047"/>
      <c r="E2047"/>
      <c r="F2047"/>
      <c r="G2047"/>
      <c r="H2047"/>
      <c r="I2047"/>
      <c r="J2047"/>
      <c r="K2047"/>
      <c r="L2047"/>
      <c r="M2047"/>
      <c r="N2047" s="80"/>
    </row>
    <row r="2048" spans="4:14" ht="16" x14ac:dyDescent="0.2">
      <c r="D2048"/>
      <c r="E2048"/>
      <c r="F2048"/>
      <c r="G2048"/>
      <c r="H2048"/>
      <c r="I2048"/>
      <c r="J2048"/>
      <c r="K2048"/>
      <c r="L2048"/>
      <c r="M2048"/>
      <c r="N2048" s="80"/>
    </row>
    <row r="2049" spans="4:14" ht="16" x14ac:dyDescent="0.2">
      <c r="D2049"/>
      <c r="E2049"/>
      <c r="F2049"/>
      <c r="G2049"/>
      <c r="H2049"/>
      <c r="I2049"/>
      <c r="J2049"/>
      <c r="K2049"/>
      <c r="L2049"/>
      <c r="M2049"/>
      <c r="N2049" s="80"/>
    </row>
    <row r="2050" spans="4:14" ht="16" x14ac:dyDescent="0.2">
      <c r="D2050"/>
      <c r="E2050"/>
      <c r="F2050"/>
      <c r="G2050"/>
      <c r="H2050"/>
      <c r="I2050"/>
      <c r="J2050"/>
      <c r="K2050"/>
      <c r="L2050"/>
      <c r="M2050"/>
      <c r="N2050" s="80"/>
    </row>
    <row r="2051" spans="4:14" ht="16" x14ac:dyDescent="0.2">
      <c r="D2051"/>
      <c r="E2051"/>
      <c r="F2051"/>
      <c r="G2051"/>
      <c r="H2051"/>
      <c r="I2051"/>
      <c r="J2051"/>
      <c r="K2051"/>
      <c r="L2051"/>
      <c r="M2051"/>
      <c r="N2051" s="80"/>
    </row>
    <row r="2052" spans="4:14" ht="16" x14ac:dyDescent="0.2">
      <c r="D2052"/>
      <c r="E2052"/>
      <c r="F2052"/>
      <c r="G2052"/>
      <c r="H2052"/>
      <c r="I2052"/>
      <c r="J2052"/>
      <c r="K2052"/>
      <c r="L2052"/>
      <c r="M2052"/>
      <c r="N2052" s="80"/>
    </row>
    <row r="2053" spans="4:14" ht="16" x14ac:dyDescent="0.2">
      <c r="D2053"/>
      <c r="E2053"/>
      <c r="F2053"/>
      <c r="G2053"/>
      <c r="H2053"/>
      <c r="I2053"/>
      <c r="J2053"/>
      <c r="K2053"/>
      <c r="L2053"/>
      <c r="M2053"/>
      <c r="N2053" s="80"/>
    </row>
    <row r="2054" spans="4:14" ht="16" x14ac:dyDescent="0.2">
      <c r="D2054"/>
      <c r="E2054"/>
      <c r="F2054"/>
      <c r="G2054"/>
      <c r="H2054"/>
      <c r="I2054"/>
      <c r="J2054"/>
      <c r="K2054"/>
      <c r="L2054"/>
      <c r="M2054"/>
      <c r="N2054" s="80"/>
    </row>
    <row r="2055" spans="4:14" ht="16" x14ac:dyDescent="0.2">
      <c r="D2055"/>
      <c r="E2055"/>
      <c r="F2055"/>
      <c r="G2055"/>
      <c r="H2055"/>
      <c r="I2055"/>
      <c r="J2055"/>
      <c r="K2055"/>
      <c r="L2055"/>
      <c r="M2055"/>
      <c r="N2055" s="80"/>
    </row>
    <row r="2056" spans="4:14" ht="16" x14ac:dyDescent="0.2">
      <c r="D2056"/>
      <c r="E2056"/>
      <c r="F2056"/>
      <c r="G2056"/>
      <c r="H2056"/>
      <c r="I2056"/>
      <c r="J2056"/>
      <c r="K2056"/>
      <c r="L2056"/>
      <c r="M2056"/>
      <c r="N2056" s="80"/>
    </row>
    <row r="2057" spans="4:14" ht="16" x14ac:dyDescent="0.2">
      <c r="D2057"/>
      <c r="E2057"/>
      <c r="F2057"/>
      <c r="G2057"/>
      <c r="H2057"/>
      <c r="I2057"/>
      <c r="J2057"/>
      <c r="K2057"/>
      <c r="L2057"/>
      <c r="M2057"/>
      <c r="N2057" s="80"/>
    </row>
    <row r="2058" spans="4:14" ht="16" x14ac:dyDescent="0.2">
      <c r="D2058"/>
      <c r="E2058"/>
      <c r="F2058"/>
      <c r="G2058"/>
      <c r="H2058"/>
      <c r="I2058"/>
      <c r="J2058"/>
      <c r="K2058"/>
      <c r="L2058"/>
      <c r="M2058"/>
      <c r="N2058" s="80"/>
    </row>
    <row r="2059" spans="4:14" ht="16" x14ac:dyDescent="0.2">
      <c r="D2059"/>
      <c r="E2059"/>
      <c r="F2059"/>
      <c r="G2059"/>
      <c r="H2059"/>
      <c r="I2059"/>
      <c r="J2059"/>
      <c r="K2059"/>
      <c r="L2059"/>
      <c r="M2059"/>
      <c r="N2059" s="80"/>
    </row>
    <row r="2060" spans="4:14" ht="16" x14ac:dyDescent="0.2">
      <c r="D2060"/>
      <c r="E2060"/>
      <c r="F2060"/>
      <c r="G2060"/>
      <c r="H2060"/>
      <c r="I2060"/>
      <c r="J2060"/>
      <c r="K2060"/>
      <c r="L2060"/>
      <c r="M2060"/>
      <c r="N2060" s="80"/>
    </row>
    <row r="2061" spans="4:14" ht="16" x14ac:dyDescent="0.2">
      <c r="D2061"/>
      <c r="E2061"/>
      <c r="F2061"/>
      <c r="G2061"/>
      <c r="H2061"/>
      <c r="I2061"/>
      <c r="J2061"/>
      <c r="K2061"/>
      <c r="L2061"/>
      <c r="M2061"/>
      <c r="N2061" s="80"/>
    </row>
    <row r="2062" spans="4:14" ht="16" x14ac:dyDescent="0.2">
      <c r="D2062"/>
      <c r="E2062"/>
      <c r="F2062"/>
      <c r="G2062"/>
      <c r="H2062"/>
      <c r="I2062"/>
      <c r="J2062"/>
      <c r="K2062"/>
      <c r="L2062"/>
      <c r="M2062"/>
      <c r="N2062" s="80"/>
    </row>
    <row r="2063" spans="4:14" ht="16" x14ac:dyDescent="0.2">
      <c r="D2063"/>
      <c r="E2063"/>
      <c r="F2063"/>
      <c r="G2063"/>
      <c r="H2063"/>
      <c r="I2063"/>
      <c r="J2063"/>
      <c r="K2063"/>
      <c r="L2063"/>
      <c r="M2063"/>
      <c r="N2063" s="80"/>
    </row>
    <row r="2064" spans="4:14" ht="16" x14ac:dyDescent="0.2">
      <c r="D2064"/>
      <c r="E2064"/>
      <c r="F2064"/>
      <c r="G2064"/>
      <c r="H2064"/>
      <c r="I2064"/>
      <c r="J2064"/>
      <c r="K2064"/>
      <c r="L2064"/>
      <c r="M2064"/>
      <c r="N2064" s="80"/>
    </row>
    <row r="2065" spans="4:14" ht="16" x14ac:dyDescent="0.2">
      <c r="D2065"/>
      <c r="E2065"/>
      <c r="F2065"/>
      <c r="G2065"/>
      <c r="H2065"/>
      <c r="I2065"/>
      <c r="J2065"/>
      <c r="K2065"/>
      <c r="L2065"/>
      <c r="M2065"/>
      <c r="N2065" s="80"/>
    </row>
    <row r="2066" spans="4:14" ht="16" x14ac:dyDescent="0.2">
      <c r="D2066"/>
      <c r="E2066"/>
      <c r="F2066"/>
      <c r="G2066"/>
      <c r="H2066"/>
      <c r="I2066"/>
      <c r="J2066"/>
      <c r="K2066"/>
      <c r="L2066"/>
      <c r="M2066"/>
      <c r="N2066" s="80"/>
    </row>
    <row r="2067" spans="4:14" ht="16" x14ac:dyDescent="0.2">
      <c r="D2067"/>
      <c r="E2067"/>
      <c r="F2067"/>
      <c r="G2067"/>
      <c r="H2067"/>
      <c r="I2067"/>
      <c r="J2067"/>
      <c r="K2067"/>
      <c r="L2067"/>
      <c r="M2067"/>
      <c r="N2067" s="80"/>
    </row>
    <row r="2068" spans="4:14" ht="16" x14ac:dyDescent="0.2">
      <c r="D2068"/>
      <c r="E2068"/>
      <c r="F2068"/>
      <c r="G2068"/>
      <c r="H2068"/>
      <c r="I2068"/>
      <c r="J2068"/>
      <c r="K2068"/>
      <c r="L2068"/>
      <c r="M2068"/>
      <c r="N2068" s="80"/>
    </row>
    <row r="2069" spans="4:14" ht="16" x14ac:dyDescent="0.2">
      <c r="D2069"/>
      <c r="E2069"/>
      <c r="F2069"/>
      <c r="G2069"/>
      <c r="H2069"/>
      <c r="I2069"/>
      <c r="J2069"/>
      <c r="K2069"/>
      <c r="L2069"/>
      <c r="M2069"/>
      <c r="N2069" s="80"/>
    </row>
    <row r="2070" spans="4:14" ht="16" x14ac:dyDescent="0.2">
      <c r="D2070"/>
      <c r="E2070"/>
      <c r="F2070"/>
      <c r="G2070"/>
      <c r="H2070"/>
      <c r="I2070"/>
      <c r="J2070"/>
      <c r="K2070"/>
      <c r="L2070"/>
      <c r="M2070"/>
      <c r="N2070" s="80"/>
    </row>
    <row r="2071" spans="4:14" ht="16" x14ac:dyDescent="0.2">
      <c r="D2071"/>
      <c r="E2071"/>
      <c r="F2071"/>
      <c r="G2071"/>
      <c r="H2071"/>
      <c r="I2071"/>
      <c r="J2071"/>
      <c r="K2071"/>
      <c r="L2071"/>
      <c r="M2071"/>
      <c r="N2071" s="80"/>
    </row>
    <row r="2072" spans="4:14" ht="16" x14ac:dyDescent="0.2">
      <c r="D2072"/>
      <c r="E2072"/>
      <c r="F2072"/>
      <c r="G2072"/>
      <c r="H2072"/>
      <c r="I2072"/>
      <c r="J2072"/>
      <c r="K2072"/>
      <c r="L2072"/>
      <c r="M2072"/>
      <c r="N2072" s="80"/>
    </row>
    <row r="2073" spans="4:14" ht="16" x14ac:dyDescent="0.2">
      <c r="D2073"/>
      <c r="E2073"/>
      <c r="F2073"/>
      <c r="G2073"/>
      <c r="H2073"/>
      <c r="I2073"/>
      <c r="J2073"/>
      <c r="K2073"/>
      <c r="L2073"/>
      <c r="M2073"/>
      <c r="N2073" s="80"/>
    </row>
    <row r="2074" spans="4:14" ht="16" x14ac:dyDescent="0.2">
      <c r="D2074"/>
      <c r="E2074"/>
      <c r="F2074"/>
      <c r="G2074"/>
      <c r="H2074"/>
      <c r="I2074"/>
      <c r="J2074"/>
      <c r="K2074"/>
      <c r="L2074"/>
      <c r="M2074"/>
      <c r="N2074" s="80"/>
    </row>
    <row r="2075" spans="4:14" ht="16" x14ac:dyDescent="0.2">
      <c r="D2075"/>
      <c r="E2075"/>
      <c r="F2075"/>
      <c r="G2075"/>
      <c r="H2075"/>
      <c r="I2075"/>
      <c r="J2075"/>
      <c r="K2075"/>
      <c r="L2075"/>
      <c r="M2075"/>
      <c r="N2075" s="80"/>
    </row>
    <row r="2076" spans="4:14" ht="16" x14ac:dyDescent="0.2">
      <c r="D2076"/>
      <c r="E2076"/>
      <c r="F2076"/>
      <c r="G2076"/>
      <c r="H2076"/>
      <c r="I2076"/>
      <c r="J2076"/>
      <c r="K2076"/>
      <c r="L2076"/>
      <c r="M2076"/>
      <c r="N2076" s="80"/>
    </row>
    <row r="2077" spans="4:14" ht="16" x14ac:dyDescent="0.2">
      <c r="D2077"/>
      <c r="E2077"/>
      <c r="F2077"/>
      <c r="G2077"/>
      <c r="H2077"/>
      <c r="I2077"/>
      <c r="J2077"/>
      <c r="K2077"/>
      <c r="L2077"/>
      <c r="M2077"/>
      <c r="N2077" s="80"/>
    </row>
    <row r="2078" spans="4:14" ht="16" x14ac:dyDescent="0.2">
      <c r="D2078"/>
      <c r="E2078"/>
      <c r="F2078"/>
      <c r="G2078"/>
      <c r="H2078"/>
      <c r="I2078"/>
      <c r="J2078"/>
      <c r="K2078"/>
      <c r="L2078"/>
      <c r="M2078"/>
      <c r="N2078" s="80"/>
    </row>
    <row r="2079" spans="4:14" ht="16" x14ac:dyDescent="0.2">
      <c r="D2079"/>
      <c r="E2079"/>
      <c r="F2079"/>
      <c r="G2079"/>
      <c r="H2079"/>
      <c r="I2079"/>
      <c r="J2079"/>
      <c r="K2079"/>
      <c r="L2079"/>
      <c r="M2079"/>
      <c r="N2079" s="80"/>
    </row>
    <row r="2080" spans="4:14" ht="16" x14ac:dyDescent="0.2">
      <c r="D2080"/>
      <c r="E2080"/>
      <c r="F2080"/>
      <c r="G2080"/>
      <c r="H2080"/>
      <c r="I2080"/>
      <c r="J2080"/>
      <c r="K2080"/>
      <c r="L2080"/>
      <c r="M2080"/>
      <c r="N2080" s="80"/>
    </row>
    <row r="2081" spans="4:14" ht="16" x14ac:dyDescent="0.2">
      <c r="D2081"/>
      <c r="E2081"/>
      <c r="F2081"/>
      <c r="G2081"/>
      <c r="H2081"/>
      <c r="I2081"/>
      <c r="J2081"/>
      <c r="K2081"/>
      <c r="L2081"/>
      <c r="M2081"/>
      <c r="N2081" s="80"/>
    </row>
    <row r="2082" spans="4:14" ht="16" x14ac:dyDescent="0.2">
      <c r="D2082"/>
      <c r="E2082"/>
      <c r="F2082"/>
      <c r="G2082"/>
      <c r="H2082"/>
      <c r="I2082"/>
      <c r="J2082"/>
      <c r="K2082"/>
      <c r="L2082"/>
      <c r="M2082"/>
      <c r="N2082" s="80"/>
    </row>
    <row r="2083" spans="4:14" ht="16" x14ac:dyDescent="0.2">
      <c r="D2083"/>
      <c r="E2083"/>
      <c r="F2083"/>
      <c r="G2083"/>
      <c r="H2083"/>
      <c r="I2083"/>
      <c r="J2083"/>
      <c r="K2083"/>
      <c r="L2083"/>
      <c r="M2083"/>
      <c r="N2083" s="80"/>
    </row>
    <row r="2084" spans="4:14" ht="16" x14ac:dyDescent="0.2">
      <c r="D2084"/>
      <c r="E2084"/>
      <c r="F2084"/>
      <c r="G2084"/>
      <c r="H2084"/>
      <c r="I2084"/>
      <c r="J2084"/>
      <c r="K2084"/>
      <c r="L2084"/>
      <c r="M2084"/>
      <c r="N2084" s="80"/>
    </row>
    <row r="2085" spans="4:14" ht="16" x14ac:dyDescent="0.2">
      <c r="D2085"/>
      <c r="E2085"/>
      <c r="F2085"/>
      <c r="G2085"/>
      <c r="H2085"/>
      <c r="I2085"/>
      <c r="J2085"/>
      <c r="K2085"/>
      <c r="L2085"/>
      <c r="M2085"/>
      <c r="N2085" s="80"/>
    </row>
    <row r="2086" spans="4:14" ht="16" x14ac:dyDescent="0.2">
      <c r="D2086"/>
      <c r="E2086"/>
      <c r="F2086"/>
      <c r="G2086"/>
      <c r="H2086"/>
      <c r="I2086"/>
      <c r="J2086"/>
      <c r="K2086"/>
      <c r="L2086"/>
      <c r="M2086"/>
      <c r="N2086" s="80"/>
    </row>
    <row r="2087" spans="4:14" ht="16" x14ac:dyDescent="0.2">
      <c r="D2087"/>
      <c r="E2087"/>
      <c r="F2087"/>
      <c r="G2087"/>
      <c r="H2087"/>
      <c r="I2087"/>
      <c r="J2087"/>
      <c r="K2087"/>
      <c r="L2087"/>
      <c r="M2087"/>
      <c r="N2087" s="80"/>
    </row>
    <row r="2088" spans="4:14" ht="16" x14ac:dyDescent="0.2">
      <c r="D2088"/>
      <c r="E2088"/>
      <c r="F2088"/>
      <c r="G2088"/>
      <c r="H2088"/>
      <c r="I2088"/>
      <c r="J2088"/>
      <c r="K2088"/>
      <c r="L2088"/>
      <c r="M2088"/>
      <c r="N2088" s="80"/>
    </row>
    <row r="2089" spans="4:14" ht="16" x14ac:dyDescent="0.2">
      <c r="D2089"/>
      <c r="E2089"/>
      <c r="F2089"/>
      <c r="G2089"/>
      <c r="H2089"/>
      <c r="I2089"/>
      <c r="J2089"/>
      <c r="K2089"/>
      <c r="L2089"/>
      <c r="M2089"/>
      <c r="N2089" s="80"/>
    </row>
    <row r="2090" spans="4:14" ht="16" x14ac:dyDescent="0.2">
      <c r="D2090"/>
      <c r="E2090"/>
      <c r="F2090"/>
      <c r="G2090"/>
      <c r="H2090"/>
      <c r="I2090"/>
      <c r="J2090"/>
      <c r="K2090"/>
      <c r="L2090"/>
      <c r="M2090"/>
      <c r="N2090" s="80"/>
    </row>
    <row r="2091" spans="4:14" ht="16" x14ac:dyDescent="0.2">
      <c r="D2091"/>
      <c r="E2091"/>
      <c r="F2091"/>
      <c r="G2091"/>
      <c r="H2091"/>
      <c r="I2091"/>
      <c r="J2091"/>
      <c r="K2091"/>
      <c r="L2091"/>
      <c r="M2091"/>
      <c r="N2091" s="80"/>
    </row>
    <row r="2092" spans="4:14" ht="16" x14ac:dyDescent="0.2">
      <c r="D2092"/>
      <c r="E2092"/>
      <c r="F2092"/>
      <c r="G2092"/>
      <c r="H2092"/>
      <c r="I2092"/>
      <c r="J2092"/>
      <c r="K2092"/>
      <c r="L2092"/>
      <c r="M2092"/>
      <c r="N2092" s="80"/>
    </row>
    <row r="2093" spans="4:14" ht="16" x14ac:dyDescent="0.2">
      <c r="D2093"/>
      <c r="E2093"/>
      <c r="F2093"/>
      <c r="G2093"/>
      <c r="H2093"/>
      <c r="I2093"/>
      <c r="J2093"/>
      <c r="K2093"/>
      <c r="L2093"/>
      <c r="M2093"/>
      <c r="N2093" s="80"/>
    </row>
    <row r="2094" spans="4:14" ht="16" x14ac:dyDescent="0.2">
      <c r="D2094"/>
      <c r="E2094"/>
      <c r="F2094"/>
      <c r="G2094"/>
      <c r="H2094"/>
      <c r="I2094"/>
      <c r="J2094"/>
      <c r="K2094"/>
      <c r="L2094"/>
      <c r="M2094"/>
      <c r="N2094" s="80"/>
    </row>
    <row r="2095" spans="4:14" ht="16" x14ac:dyDescent="0.2">
      <c r="D2095"/>
      <c r="E2095"/>
      <c r="F2095"/>
      <c r="G2095"/>
      <c r="H2095"/>
      <c r="I2095"/>
      <c r="J2095"/>
      <c r="K2095"/>
      <c r="L2095"/>
      <c r="M2095"/>
      <c r="N2095" s="80"/>
    </row>
    <row r="2096" spans="4:14" ht="16" x14ac:dyDescent="0.2">
      <c r="D2096"/>
      <c r="E2096"/>
      <c r="F2096"/>
      <c r="G2096"/>
      <c r="H2096"/>
      <c r="I2096"/>
      <c r="J2096"/>
      <c r="K2096"/>
      <c r="L2096"/>
      <c r="M2096"/>
      <c r="N2096" s="80"/>
    </row>
    <row r="2097" spans="4:14" ht="16" x14ac:dyDescent="0.2">
      <c r="D2097"/>
      <c r="E2097"/>
      <c r="F2097"/>
      <c r="G2097"/>
      <c r="H2097"/>
      <c r="I2097"/>
      <c r="J2097"/>
      <c r="K2097"/>
      <c r="L2097"/>
      <c r="M2097"/>
      <c r="N2097" s="80"/>
    </row>
    <row r="2098" spans="4:14" ht="16" x14ac:dyDescent="0.2">
      <c r="D2098"/>
      <c r="E2098"/>
      <c r="F2098"/>
      <c r="G2098"/>
      <c r="H2098"/>
      <c r="I2098"/>
      <c r="J2098"/>
      <c r="K2098"/>
      <c r="L2098"/>
      <c r="M2098"/>
      <c r="N2098" s="80"/>
    </row>
    <row r="2099" spans="4:14" ht="16" x14ac:dyDescent="0.2">
      <c r="D2099"/>
      <c r="E2099"/>
      <c r="F2099"/>
      <c r="G2099"/>
      <c r="H2099"/>
      <c r="I2099"/>
      <c r="J2099"/>
      <c r="K2099"/>
      <c r="L2099"/>
      <c r="M2099"/>
      <c r="N2099" s="80"/>
    </row>
    <row r="2100" spans="4:14" ht="16" x14ac:dyDescent="0.2">
      <c r="D2100"/>
      <c r="E2100"/>
      <c r="F2100"/>
      <c r="G2100"/>
      <c r="H2100"/>
      <c r="I2100"/>
      <c r="J2100"/>
      <c r="K2100"/>
      <c r="L2100"/>
      <c r="M2100"/>
      <c r="N2100" s="80"/>
    </row>
    <row r="2101" spans="4:14" ht="16" x14ac:dyDescent="0.2">
      <c r="D2101"/>
      <c r="E2101"/>
      <c r="F2101"/>
      <c r="G2101"/>
      <c r="H2101"/>
      <c r="I2101"/>
      <c r="J2101"/>
      <c r="K2101"/>
      <c r="L2101"/>
      <c r="M2101"/>
      <c r="N2101" s="80"/>
    </row>
    <row r="2102" spans="4:14" ht="16" x14ac:dyDescent="0.2">
      <c r="D2102"/>
      <c r="E2102"/>
      <c r="F2102"/>
      <c r="G2102"/>
      <c r="H2102"/>
      <c r="I2102"/>
      <c r="J2102"/>
      <c r="K2102"/>
      <c r="L2102"/>
      <c r="M2102"/>
      <c r="N2102" s="80"/>
    </row>
    <row r="2103" spans="4:14" ht="16" x14ac:dyDescent="0.2">
      <c r="D2103"/>
      <c r="E2103"/>
      <c r="F2103"/>
      <c r="G2103"/>
      <c r="H2103"/>
      <c r="I2103"/>
      <c r="J2103"/>
      <c r="K2103"/>
      <c r="L2103"/>
      <c r="M2103"/>
      <c r="N2103" s="80"/>
    </row>
    <row r="2104" spans="4:14" ht="16" x14ac:dyDescent="0.2">
      <c r="D2104"/>
      <c r="E2104"/>
      <c r="F2104"/>
      <c r="G2104"/>
      <c r="H2104"/>
      <c r="I2104"/>
      <c r="J2104"/>
      <c r="K2104"/>
      <c r="L2104"/>
      <c r="M2104"/>
      <c r="N2104" s="80"/>
    </row>
    <row r="2105" spans="4:14" ht="16" x14ac:dyDescent="0.2">
      <c r="D2105"/>
      <c r="E2105"/>
      <c r="F2105"/>
      <c r="G2105"/>
      <c r="H2105"/>
      <c r="I2105"/>
      <c r="J2105"/>
      <c r="K2105"/>
      <c r="L2105"/>
      <c r="M2105"/>
      <c r="N2105" s="80"/>
    </row>
    <row r="2106" spans="4:14" ht="16" x14ac:dyDescent="0.2">
      <c r="D2106"/>
      <c r="E2106"/>
      <c r="F2106"/>
      <c r="G2106"/>
      <c r="H2106"/>
      <c r="I2106"/>
      <c r="J2106"/>
      <c r="K2106"/>
      <c r="L2106"/>
      <c r="M2106"/>
      <c r="N2106" s="80"/>
    </row>
    <row r="2107" spans="4:14" ht="16" x14ac:dyDescent="0.2">
      <c r="D2107"/>
      <c r="E2107"/>
      <c r="F2107"/>
      <c r="G2107"/>
      <c r="H2107"/>
      <c r="I2107"/>
      <c r="J2107"/>
      <c r="K2107"/>
      <c r="L2107"/>
      <c r="M2107"/>
      <c r="N2107" s="80"/>
    </row>
    <row r="2108" spans="4:14" ht="16" x14ac:dyDescent="0.2">
      <c r="D2108"/>
      <c r="E2108"/>
      <c r="F2108"/>
      <c r="G2108"/>
      <c r="H2108"/>
      <c r="I2108"/>
      <c r="J2108"/>
      <c r="K2108"/>
      <c r="L2108"/>
      <c r="M2108"/>
      <c r="N2108" s="80"/>
    </row>
    <row r="2109" spans="4:14" ht="16" x14ac:dyDescent="0.2">
      <c r="D2109"/>
      <c r="E2109"/>
      <c r="F2109"/>
      <c r="G2109"/>
      <c r="H2109"/>
      <c r="I2109"/>
      <c r="J2109"/>
      <c r="K2109"/>
      <c r="L2109"/>
      <c r="M2109"/>
      <c r="N2109" s="80"/>
    </row>
    <row r="2110" spans="4:14" ht="16" x14ac:dyDescent="0.2">
      <c r="D2110"/>
      <c r="E2110"/>
      <c r="F2110"/>
      <c r="G2110"/>
      <c r="H2110"/>
      <c r="I2110"/>
      <c r="J2110"/>
      <c r="K2110"/>
      <c r="L2110"/>
      <c r="M2110"/>
      <c r="N2110" s="80"/>
    </row>
    <row r="2111" spans="4:14" ht="16" x14ac:dyDescent="0.2">
      <c r="D2111"/>
      <c r="E2111"/>
      <c r="F2111"/>
      <c r="G2111"/>
      <c r="H2111"/>
      <c r="I2111"/>
      <c r="J2111"/>
      <c r="K2111"/>
      <c r="L2111"/>
      <c r="M2111"/>
      <c r="N2111" s="80"/>
    </row>
    <row r="2112" spans="4:14" ht="16" x14ac:dyDescent="0.2">
      <c r="D2112"/>
      <c r="E2112"/>
      <c r="F2112"/>
      <c r="G2112"/>
      <c r="H2112"/>
      <c r="I2112"/>
      <c r="J2112"/>
      <c r="K2112"/>
      <c r="L2112"/>
      <c r="M2112"/>
      <c r="N2112" s="80"/>
    </row>
    <row r="2113" spans="4:14" ht="16" x14ac:dyDescent="0.2">
      <c r="D2113"/>
      <c r="E2113"/>
      <c r="F2113"/>
      <c r="G2113"/>
      <c r="H2113"/>
      <c r="I2113"/>
      <c r="J2113"/>
      <c r="K2113"/>
      <c r="L2113"/>
      <c r="M2113"/>
      <c r="N2113" s="80"/>
    </row>
    <row r="2114" spans="4:14" ht="16" x14ac:dyDescent="0.2">
      <c r="D2114"/>
      <c r="E2114"/>
      <c r="F2114"/>
      <c r="G2114"/>
      <c r="H2114"/>
      <c r="I2114"/>
      <c r="J2114"/>
      <c r="K2114"/>
      <c r="L2114"/>
      <c r="M2114"/>
      <c r="N2114" s="80"/>
    </row>
    <row r="2115" spans="4:14" ht="16" x14ac:dyDescent="0.2">
      <c r="D2115"/>
      <c r="E2115"/>
      <c r="F2115"/>
      <c r="G2115"/>
      <c r="H2115"/>
      <c r="I2115"/>
      <c r="J2115"/>
      <c r="K2115"/>
      <c r="L2115"/>
      <c r="M2115"/>
      <c r="N2115" s="80"/>
    </row>
    <row r="2116" spans="4:14" ht="16" x14ac:dyDescent="0.2">
      <c r="D2116"/>
      <c r="E2116"/>
      <c r="F2116"/>
      <c r="G2116"/>
      <c r="H2116"/>
      <c r="I2116"/>
      <c r="J2116"/>
      <c r="K2116"/>
      <c r="L2116"/>
      <c r="M2116"/>
      <c r="N2116" s="80"/>
    </row>
    <row r="2117" spans="4:14" ht="16" x14ac:dyDescent="0.2">
      <c r="D2117"/>
      <c r="E2117"/>
      <c r="F2117"/>
      <c r="G2117"/>
      <c r="H2117"/>
      <c r="I2117"/>
      <c r="J2117"/>
      <c r="K2117"/>
      <c r="L2117"/>
      <c r="M2117"/>
      <c r="N2117" s="80"/>
    </row>
    <row r="2118" spans="4:14" ht="16" x14ac:dyDescent="0.2">
      <c r="D2118"/>
      <c r="E2118"/>
      <c r="F2118"/>
      <c r="G2118"/>
      <c r="H2118"/>
      <c r="I2118"/>
      <c r="J2118"/>
      <c r="K2118"/>
      <c r="L2118"/>
      <c r="M2118"/>
      <c r="N2118" s="80"/>
    </row>
    <row r="2119" spans="4:14" ht="16" x14ac:dyDescent="0.2">
      <c r="D2119"/>
      <c r="E2119"/>
      <c r="F2119"/>
      <c r="G2119"/>
      <c r="H2119"/>
      <c r="I2119"/>
      <c r="J2119"/>
      <c r="K2119"/>
      <c r="L2119"/>
      <c r="M2119"/>
      <c r="N2119" s="80"/>
    </row>
    <row r="2120" spans="4:14" ht="16" x14ac:dyDescent="0.2">
      <c r="D2120"/>
      <c r="E2120"/>
      <c r="F2120"/>
      <c r="G2120"/>
      <c r="H2120"/>
      <c r="I2120"/>
      <c r="J2120"/>
      <c r="K2120"/>
      <c r="L2120"/>
      <c r="M2120"/>
      <c r="N2120" s="80"/>
    </row>
    <row r="2121" spans="4:14" ht="16" x14ac:dyDescent="0.2">
      <c r="D2121"/>
      <c r="E2121"/>
      <c r="F2121"/>
      <c r="G2121"/>
      <c r="H2121"/>
      <c r="I2121"/>
      <c r="J2121"/>
      <c r="K2121"/>
      <c r="L2121"/>
      <c r="M2121"/>
      <c r="N2121" s="80"/>
    </row>
    <row r="2122" spans="4:14" ht="16" x14ac:dyDescent="0.2">
      <c r="D2122"/>
      <c r="E2122"/>
      <c r="F2122"/>
      <c r="G2122"/>
      <c r="H2122"/>
      <c r="I2122"/>
      <c r="J2122"/>
      <c r="K2122"/>
      <c r="L2122"/>
      <c r="M2122"/>
      <c r="N2122" s="80"/>
    </row>
    <row r="2123" spans="4:14" ht="16" x14ac:dyDescent="0.2">
      <c r="D2123"/>
      <c r="E2123"/>
      <c r="F2123"/>
      <c r="G2123"/>
      <c r="H2123"/>
      <c r="I2123"/>
      <c r="J2123"/>
      <c r="K2123"/>
      <c r="L2123"/>
      <c r="M2123"/>
      <c r="N2123" s="80"/>
    </row>
    <row r="2124" spans="4:14" ht="16" x14ac:dyDescent="0.2">
      <c r="D2124"/>
      <c r="E2124"/>
      <c r="F2124"/>
      <c r="G2124"/>
      <c r="H2124"/>
      <c r="I2124"/>
      <c r="J2124"/>
      <c r="K2124"/>
      <c r="L2124"/>
      <c r="M2124"/>
      <c r="N2124" s="80"/>
    </row>
    <row r="2125" spans="4:14" ht="16" x14ac:dyDescent="0.2">
      <c r="D2125"/>
      <c r="E2125"/>
      <c r="F2125"/>
      <c r="G2125"/>
      <c r="H2125"/>
      <c r="I2125"/>
      <c r="J2125"/>
      <c r="K2125"/>
      <c r="L2125"/>
      <c r="M2125"/>
      <c r="N2125" s="80"/>
    </row>
    <row r="2126" spans="4:14" ht="16" x14ac:dyDescent="0.2">
      <c r="D2126"/>
      <c r="E2126"/>
      <c r="F2126"/>
      <c r="G2126"/>
      <c r="H2126"/>
      <c r="I2126"/>
      <c r="J2126"/>
      <c r="K2126"/>
      <c r="L2126"/>
      <c r="M2126"/>
      <c r="N2126" s="80"/>
    </row>
    <row r="2127" spans="4:14" ht="16" x14ac:dyDescent="0.2">
      <c r="D2127"/>
      <c r="E2127"/>
      <c r="F2127"/>
      <c r="G2127"/>
      <c r="H2127"/>
      <c r="I2127"/>
      <c r="J2127"/>
      <c r="K2127"/>
      <c r="L2127"/>
      <c r="M2127"/>
      <c r="N2127" s="80"/>
    </row>
    <row r="2128" spans="4:14" ht="16" x14ac:dyDescent="0.2">
      <c r="D2128"/>
      <c r="E2128"/>
      <c r="F2128"/>
      <c r="G2128"/>
      <c r="H2128"/>
      <c r="I2128"/>
      <c r="J2128"/>
      <c r="K2128"/>
      <c r="L2128"/>
      <c r="M2128"/>
      <c r="N2128" s="80"/>
    </row>
    <row r="2129" spans="4:14" ht="16" x14ac:dyDescent="0.2">
      <c r="D2129"/>
      <c r="E2129"/>
      <c r="F2129"/>
      <c r="G2129"/>
      <c r="H2129"/>
      <c r="I2129"/>
      <c r="J2129"/>
      <c r="K2129"/>
      <c r="L2129"/>
      <c r="M2129"/>
      <c r="N2129" s="80"/>
    </row>
    <row r="2130" spans="4:14" ht="16" x14ac:dyDescent="0.2">
      <c r="D2130"/>
      <c r="E2130"/>
      <c r="F2130"/>
      <c r="G2130"/>
      <c r="H2130"/>
      <c r="I2130"/>
      <c r="J2130"/>
      <c r="K2130"/>
      <c r="L2130"/>
      <c r="M2130"/>
      <c r="N2130" s="80"/>
    </row>
    <row r="2131" spans="4:14" ht="16" x14ac:dyDescent="0.2">
      <c r="D2131"/>
      <c r="E2131"/>
      <c r="F2131"/>
      <c r="G2131"/>
      <c r="H2131"/>
      <c r="I2131"/>
      <c r="J2131"/>
      <c r="K2131"/>
      <c r="L2131"/>
      <c r="M2131"/>
      <c r="N2131" s="80"/>
    </row>
    <row r="2132" spans="4:14" ht="16" x14ac:dyDescent="0.2">
      <c r="D2132"/>
      <c r="E2132"/>
      <c r="F2132"/>
      <c r="G2132"/>
      <c r="H2132"/>
      <c r="I2132"/>
      <c r="J2132"/>
      <c r="K2132"/>
      <c r="L2132"/>
      <c r="M2132"/>
      <c r="N2132" s="80"/>
    </row>
    <row r="2133" spans="4:14" ht="16" x14ac:dyDescent="0.2">
      <c r="D2133"/>
      <c r="E2133"/>
      <c r="F2133"/>
      <c r="G2133"/>
      <c r="H2133"/>
      <c r="I2133"/>
      <c r="J2133"/>
      <c r="K2133"/>
      <c r="L2133"/>
      <c r="M2133"/>
      <c r="N2133" s="80"/>
    </row>
    <row r="2134" spans="4:14" ht="16" x14ac:dyDescent="0.2">
      <c r="D2134"/>
      <c r="E2134"/>
      <c r="F2134"/>
      <c r="G2134"/>
      <c r="H2134"/>
      <c r="I2134"/>
      <c r="J2134"/>
      <c r="K2134"/>
      <c r="L2134"/>
      <c r="M2134"/>
      <c r="N2134" s="80"/>
    </row>
    <row r="2135" spans="4:14" ht="16" x14ac:dyDescent="0.2">
      <c r="D2135"/>
      <c r="E2135"/>
      <c r="F2135"/>
      <c r="G2135"/>
      <c r="H2135"/>
      <c r="I2135"/>
      <c r="J2135"/>
      <c r="K2135"/>
      <c r="L2135"/>
      <c r="M2135"/>
      <c r="N2135" s="80"/>
    </row>
    <row r="2136" spans="4:14" ht="16" x14ac:dyDescent="0.2">
      <c r="D2136"/>
      <c r="E2136"/>
      <c r="F2136"/>
      <c r="G2136"/>
      <c r="H2136"/>
      <c r="I2136"/>
      <c r="J2136"/>
      <c r="K2136"/>
      <c r="L2136"/>
      <c r="M2136"/>
      <c r="N2136" s="80"/>
    </row>
    <row r="2137" spans="4:14" ht="16" x14ac:dyDescent="0.2">
      <c r="D2137"/>
      <c r="E2137"/>
      <c r="F2137"/>
      <c r="G2137"/>
      <c r="H2137"/>
      <c r="I2137"/>
      <c r="J2137"/>
      <c r="K2137"/>
      <c r="L2137"/>
      <c r="M2137"/>
      <c r="N2137" s="80"/>
    </row>
    <row r="2138" spans="4:14" ht="16" x14ac:dyDescent="0.2">
      <c r="D2138"/>
      <c r="E2138"/>
      <c r="F2138"/>
      <c r="G2138"/>
      <c r="H2138"/>
      <c r="I2138"/>
      <c r="J2138"/>
      <c r="K2138"/>
      <c r="L2138"/>
      <c r="M2138"/>
      <c r="N2138" s="80"/>
    </row>
    <row r="2139" spans="4:14" ht="16" x14ac:dyDescent="0.2">
      <c r="D2139"/>
      <c r="E2139"/>
      <c r="F2139"/>
      <c r="G2139"/>
      <c r="H2139"/>
      <c r="I2139"/>
      <c r="J2139"/>
      <c r="K2139"/>
      <c r="L2139"/>
      <c r="M2139"/>
      <c r="N2139" s="80"/>
    </row>
    <row r="2140" spans="4:14" ht="16" x14ac:dyDescent="0.2">
      <c r="D2140"/>
      <c r="E2140"/>
      <c r="F2140"/>
      <c r="G2140"/>
      <c r="H2140"/>
      <c r="I2140"/>
      <c r="J2140"/>
      <c r="K2140"/>
      <c r="L2140"/>
      <c r="M2140"/>
      <c r="N2140" s="80"/>
    </row>
    <row r="2141" spans="4:14" ht="16" x14ac:dyDescent="0.2">
      <c r="D2141"/>
      <c r="E2141"/>
      <c r="F2141"/>
      <c r="G2141"/>
      <c r="H2141"/>
      <c r="I2141"/>
      <c r="J2141"/>
      <c r="K2141"/>
      <c r="L2141"/>
      <c r="M2141"/>
      <c r="N2141" s="80"/>
    </row>
    <row r="2142" spans="4:14" ht="16" x14ac:dyDescent="0.2">
      <c r="D2142"/>
      <c r="E2142"/>
      <c r="F2142"/>
      <c r="G2142"/>
      <c r="H2142"/>
      <c r="I2142"/>
      <c r="J2142"/>
      <c r="K2142"/>
      <c r="L2142"/>
      <c r="M2142"/>
      <c r="N2142" s="80"/>
    </row>
    <row r="2143" spans="4:14" ht="16" x14ac:dyDescent="0.2">
      <c r="D2143"/>
      <c r="E2143"/>
      <c r="F2143"/>
      <c r="G2143"/>
      <c r="H2143"/>
      <c r="I2143"/>
      <c r="J2143"/>
      <c r="K2143"/>
      <c r="L2143"/>
      <c r="M2143"/>
      <c r="N2143" s="80"/>
    </row>
    <row r="2144" spans="4:14" ht="16" x14ac:dyDescent="0.2">
      <c r="D2144"/>
      <c r="E2144"/>
      <c r="F2144"/>
      <c r="G2144"/>
      <c r="H2144"/>
      <c r="I2144"/>
      <c r="J2144"/>
      <c r="K2144"/>
      <c r="L2144"/>
      <c r="M2144"/>
      <c r="N2144" s="80"/>
    </row>
    <row r="2145" spans="4:14" ht="16" x14ac:dyDescent="0.2">
      <c r="D2145"/>
      <c r="E2145"/>
      <c r="F2145"/>
      <c r="G2145"/>
      <c r="H2145"/>
      <c r="I2145"/>
      <c r="J2145"/>
      <c r="K2145"/>
      <c r="L2145"/>
      <c r="M2145"/>
      <c r="N2145" s="80"/>
    </row>
    <row r="2146" spans="4:14" ht="16" x14ac:dyDescent="0.2">
      <c r="D2146"/>
      <c r="E2146"/>
      <c r="F2146"/>
      <c r="G2146"/>
      <c r="H2146"/>
      <c r="I2146"/>
      <c r="J2146"/>
      <c r="K2146"/>
      <c r="L2146"/>
      <c r="M2146"/>
      <c r="N2146" s="80"/>
    </row>
    <row r="2147" spans="4:14" ht="16" x14ac:dyDescent="0.2">
      <c r="D2147"/>
      <c r="E2147"/>
      <c r="F2147"/>
      <c r="G2147"/>
      <c r="H2147"/>
      <c r="I2147"/>
      <c r="J2147"/>
      <c r="K2147"/>
      <c r="L2147"/>
      <c r="M2147"/>
      <c r="N2147" s="80"/>
    </row>
    <row r="2148" spans="4:14" ht="16" x14ac:dyDescent="0.2">
      <c r="D2148"/>
      <c r="E2148"/>
      <c r="F2148"/>
      <c r="G2148"/>
      <c r="H2148"/>
      <c r="I2148"/>
      <c r="J2148"/>
      <c r="K2148"/>
      <c r="L2148"/>
      <c r="M2148"/>
      <c r="N2148" s="80"/>
    </row>
    <row r="2149" spans="4:14" ht="16" x14ac:dyDescent="0.2">
      <c r="D2149"/>
      <c r="E2149"/>
      <c r="F2149"/>
      <c r="G2149"/>
      <c r="H2149"/>
      <c r="I2149"/>
      <c r="J2149"/>
      <c r="K2149"/>
      <c r="L2149"/>
      <c r="M2149"/>
      <c r="N2149" s="80"/>
    </row>
    <row r="2150" spans="4:14" ht="16" x14ac:dyDescent="0.2">
      <c r="D2150"/>
      <c r="E2150"/>
      <c r="F2150"/>
      <c r="G2150"/>
      <c r="H2150"/>
      <c r="I2150"/>
      <c r="J2150"/>
      <c r="K2150"/>
      <c r="L2150"/>
      <c r="M2150"/>
      <c r="N2150" s="80"/>
    </row>
    <row r="2151" spans="4:14" ht="16" x14ac:dyDescent="0.2">
      <c r="D2151"/>
      <c r="E2151"/>
      <c r="F2151"/>
      <c r="G2151"/>
      <c r="H2151"/>
      <c r="I2151"/>
      <c r="J2151"/>
      <c r="K2151"/>
      <c r="L2151"/>
      <c r="M2151"/>
      <c r="N2151" s="80"/>
    </row>
    <row r="2152" spans="4:14" ht="16" x14ac:dyDescent="0.2">
      <c r="D2152"/>
      <c r="E2152"/>
      <c r="F2152"/>
      <c r="G2152"/>
      <c r="H2152"/>
      <c r="I2152"/>
      <c r="J2152"/>
      <c r="K2152"/>
      <c r="L2152"/>
      <c r="M2152"/>
      <c r="N2152" s="80"/>
    </row>
    <row r="2153" spans="4:14" ht="16" x14ac:dyDescent="0.2">
      <c r="D2153"/>
      <c r="E2153"/>
      <c r="F2153"/>
      <c r="G2153"/>
      <c r="H2153"/>
      <c r="I2153"/>
      <c r="J2153"/>
      <c r="K2153"/>
      <c r="L2153"/>
      <c r="M2153"/>
      <c r="N2153" s="80"/>
    </row>
    <row r="2154" spans="4:14" ht="16" x14ac:dyDescent="0.2">
      <c r="D2154"/>
      <c r="E2154"/>
      <c r="F2154"/>
      <c r="G2154"/>
      <c r="H2154"/>
      <c r="I2154"/>
      <c r="J2154"/>
      <c r="K2154"/>
      <c r="L2154"/>
      <c r="M2154"/>
      <c r="N2154" s="80"/>
    </row>
    <row r="2155" spans="4:14" ht="16" x14ac:dyDescent="0.2">
      <c r="D2155"/>
      <c r="E2155"/>
      <c r="F2155"/>
      <c r="G2155"/>
      <c r="H2155"/>
      <c r="I2155"/>
      <c r="J2155"/>
      <c r="K2155"/>
      <c r="L2155"/>
      <c r="M2155"/>
      <c r="N2155" s="80"/>
    </row>
    <row r="2156" spans="4:14" ht="16" x14ac:dyDescent="0.2">
      <c r="D2156"/>
      <c r="E2156"/>
      <c r="F2156"/>
      <c r="G2156"/>
      <c r="H2156"/>
      <c r="I2156"/>
      <c r="J2156"/>
      <c r="K2156"/>
      <c r="M2156"/>
      <c r="N2156" s="80"/>
    </row>
    <row r="2157" spans="4:14" ht="16" x14ac:dyDescent="0.2">
      <c r="D2157"/>
      <c r="E2157"/>
      <c r="F2157"/>
      <c r="G2157"/>
      <c r="H2157"/>
      <c r="I2157"/>
      <c r="J2157"/>
      <c r="K2157"/>
      <c r="M2157"/>
      <c r="N2157" s="80"/>
    </row>
    <row r="2158" spans="4:14" ht="16" x14ac:dyDescent="0.2">
      <c r="D2158"/>
      <c r="E2158"/>
      <c r="F2158"/>
      <c r="G2158"/>
      <c r="H2158"/>
      <c r="I2158"/>
      <c r="J2158"/>
      <c r="K2158"/>
      <c r="M2158"/>
      <c r="N2158" s="80"/>
    </row>
    <row r="2159" spans="4:14" ht="16" x14ac:dyDescent="0.2">
      <c r="D2159"/>
      <c r="E2159"/>
      <c r="F2159"/>
      <c r="G2159"/>
      <c r="H2159"/>
      <c r="I2159"/>
      <c r="J2159"/>
      <c r="K2159"/>
      <c r="M2159"/>
      <c r="N2159" s="80"/>
    </row>
    <row r="2160" spans="4:14" ht="16" x14ac:dyDescent="0.2">
      <c r="D2160"/>
      <c r="E2160"/>
      <c r="F2160"/>
      <c r="G2160"/>
      <c r="H2160"/>
      <c r="I2160"/>
      <c r="J2160"/>
      <c r="K2160"/>
      <c r="M2160"/>
      <c r="N2160" s="80"/>
    </row>
    <row r="2161" spans="4:14" ht="16" x14ac:dyDescent="0.2">
      <c r="D2161"/>
      <c r="E2161"/>
      <c r="F2161"/>
      <c r="G2161"/>
      <c r="H2161"/>
      <c r="I2161"/>
      <c r="J2161"/>
      <c r="K2161"/>
      <c r="M2161"/>
      <c r="N2161" s="80"/>
    </row>
    <row r="2162" spans="4:14" ht="16" x14ac:dyDescent="0.2">
      <c r="D2162"/>
      <c r="E2162"/>
      <c r="F2162"/>
      <c r="G2162"/>
      <c r="H2162"/>
      <c r="I2162"/>
      <c r="J2162"/>
      <c r="K2162"/>
      <c r="M2162"/>
      <c r="N2162" s="80"/>
    </row>
    <row r="2163" spans="4:14" ht="16" x14ac:dyDescent="0.2">
      <c r="D2163"/>
      <c r="E2163"/>
      <c r="F2163"/>
      <c r="G2163"/>
      <c r="H2163"/>
      <c r="I2163"/>
      <c r="J2163"/>
      <c r="K2163"/>
      <c r="M2163"/>
      <c r="N2163" s="80"/>
    </row>
    <row r="2164" spans="4:14" ht="16" x14ac:dyDescent="0.2">
      <c r="D2164"/>
      <c r="E2164"/>
      <c r="F2164"/>
      <c r="G2164"/>
      <c r="H2164"/>
      <c r="I2164"/>
      <c r="J2164"/>
      <c r="K2164"/>
      <c r="M2164"/>
      <c r="N2164" s="80"/>
    </row>
    <row r="2165" spans="4:14" ht="16" x14ac:dyDescent="0.2">
      <c r="D2165"/>
      <c r="E2165"/>
      <c r="F2165"/>
      <c r="G2165"/>
      <c r="H2165"/>
      <c r="I2165"/>
      <c r="J2165"/>
      <c r="K2165"/>
      <c r="M2165"/>
      <c r="N2165" s="80"/>
    </row>
    <row r="2166" spans="4:14" ht="16" x14ac:dyDescent="0.2">
      <c r="D2166"/>
      <c r="E2166"/>
      <c r="F2166"/>
      <c r="G2166"/>
      <c r="H2166"/>
      <c r="I2166"/>
      <c r="J2166"/>
      <c r="K2166"/>
      <c r="M2166"/>
      <c r="N2166" s="80"/>
    </row>
    <row r="2167" spans="4:14" ht="16" x14ac:dyDescent="0.2">
      <c r="D2167"/>
      <c r="E2167"/>
      <c r="F2167"/>
      <c r="G2167"/>
      <c r="H2167"/>
      <c r="I2167"/>
      <c r="J2167"/>
      <c r="K2167"/>
      <c r="M2167"/>
      <c r="N2167" s="80"/>
    </row>
    <row r="2168" spans="4:14" ht="16" x14ac:dyDescent="0.2">
      <c r="D2168"/>
      <c r="E2168"/>
      <c r="F2168"/>
      <c r="G2168"/>
      <c r="H2168"/>
      <c r="I2168"/>
      <c r="J2168"/>
      <c r="K2168"/>
      <c r="M2168"/>
      <c r="N2168" s="80"/>
    </row>
    <row r="2169" spans="4:14" ht="16" x14ac:dyDescent="0.2">
      <c r="D2169"/>
      <c r="E2169"/>
      <c r="F2169"/>
      <c r="G2169"/>
      <c r="H2169"/>
      <c r="I2169"/>
      <c r="J2169"/>
      <c r="K2169"/>
      <c r="M2169"/>
      <c r="N2169" s="80"/>
    </row>
    <row r="2170" spans="4:14" ht="16" x14ac:dyDescent="0.2">
      <c r="D2170"/>
      <c r="E2170"/>
      <c r="F2170"/>
      <c r="G2170"/>
      <c r="H2170"/>
      <c r="I2170"/>
      <c r="J2170"/>
      <c r="K2170"/>
      <c r="M2170"/>
      <c r="N2170" s="80"/>
    </row>
    <row r="2171" spans="4:14" ht="16" x14ac:dyDescent="0.2">
      <c r="D2171"/>
      <c r="E2171"/>
      <c r="F2171"/>
      <c r="G2171"/>
      <c r="H2171"/>
      <c r="I2171"/>
      <c r="J2171"/>
      <c r="K2171"/>
      <c r="M2171"/>
      <c r="N2171" s="80"/>
    </row>
    <row r="2172" spans="4:14" ht="16" x14ac:dyDescent="0.2">
      <c r="D2172"/>
      <c r="E2172"/>
      <c r="F2172"/>
      <c r="G2172"/>
      <c r="H2172"/>
      <c r="I2172"/>
      <c r="J2172"/>
      <c r="K2172"/>
      <c r="M2172"/>
      <c r="N2172" s="80"/>
    </row>
    <row r="2173" spans="4:14" ht="16" x14ac:dyDescent="0.2">
      <c r="D2173"/>
      <c r="E2173"/>
      <c r="F2173"/>
      <c r="G2173"/>
      <c r="H2173"/>
      <c r="I2173"/>
      <c r="J2173"/>
      <c r="K2173"/>
      <c r="M2173"/>
      <c r="N2173" s="80"/>
    </row>
    <row r="2174" spans="4:14" ht="16" x14ac:dyDescent="0.2">
      <c r="D2174"/>
      <c r="E2174"/>
      <c r="F2174"/>
      <c r="G2174"/>
      <c r="H2174"/>
      <c r="I2174"/>
      <c r="J2174"/>
      <c r="K2174"/>
      <c r="M2174"/>
      <c r="N2174" s="80"/>
    </row>
    <row r="2175" spans="4:14" ht="16" x14ac:dyDescent="0.2">
      <c r="D2175"/>
      <c r="E2175"/>
      <c r="F2175"/>
      <c r="G2175"/>
      <c r="H2175"/>
      <c r="I2175"/>
      <c r="J2175"/>
      <c r="K2175"/>
      <c r="M2175"/>
      <c r="N2175" s="80"/>
    </row>
    <row r="2176" spans="4:14" ht="16" x14ac:dyDescent="0.2">
      <c r="D2176"/>
      <c r="E2176"/>
      <c r="F2176"/>
      <c r="G2176"/>
      <c r="H2176"/>
      <c r="I2176"/>
      <c r="J2176"/>
      <c r="K2176"/>
      <c r="M2176"/>
      <c r="N2176" s="80"/>
    </row>
    <row r="2177" spans="4:14" ht="16" x14ac:dyDescent="0.2">
      <c r="D2177"/>
      <c r="E2177"/>
      <c r="F2177"/>
      <c r="G2177"/>
      <c r="H2177"/>
      <c r="I2177"/>
      <c r="J2177"/>
      <c r="K2177"/>
      <c r="M2177"/>
      <c r="N2177" s="80"/>
    </row>
    <row r="2178" spans="4:14" ht="16" x14ac:dyDescent="0.2">
      <c r="D2178"/>
      <c r="E2178"/>
      <c r="F2178"/>
      <c r="G2178"/>
      <c r="H2178"/>
      <c r="I2178"/>
      <c r="J2178"/>
      <c r="K2178"/>
      <c r="M2178"/>
      <c r="N2178" s="80"/>
    </row>
    <row r="2179" spans="4:14" ht="16" x14ac:dyDescent="0.2">
      <c r="D2179"/>
      <c r="E2179"/>
      <c r="F2179"/>
      <c r="G2179"/>
      <c r="H2179"/>
      <c r="I2179"/>
      <c r="J2179"/>
      <c r="K2179"/>
      <c r="M2179"/>
      <c r="N2179" s="80"/>
    </row>
    <row r="2180" spans="4:14" ht="16" x14ac:dyDescent="0.2">
      <c r="D2180"/>
      <c r="E2180"/>
      <c r="F2180"/>
      <c r="G2180"/>
      <c r="H2180"/>
      <c r="I2180"/>
      <c r="J2180"/>
      <c r="K2180"/>
      <c r="M2180"/>
      <c r="N2180" s="80"/>
    </row>
    <row r="2181" spans="4:14" ht="16" x14ac:dyDescent="0.2">
      <c r="D2181"/>
      <c r="E2181"/>
      <c r="F2181"/>
      <c r="G2181"/>
      <c r="H2181"/>
      <c r="I2181"/>
      <c r="J2181"/>
      <c r="K2181"/>
      <c r="M2181"/>
      <c r="N2181" s="80"/>
    </row>
    <row r="2182" spans="4:14" ht="16" x14ac:dyDescent="0.2">
      <c r="D2182"/>
      <c r="E2182"/>
      <c r="F2182"/>
      <c r="G2182"/>
      <c r="H2182"/>
      <c r="I2182"/>
      <c r="J2182"/>
      <c r="K2182"/>
      <c r="M2182"/>
      <c r="N2182" s="80"/>
    </row>
    <row r="2183" spans="4:14" ht="16" x14ac:dyDescent="0.2">
      <c r="D2183"/>
      <c r="E2183"/>
      <c r="F2183"/>
      <c r="G2183"/>
      <c r="H2183"/>
      <c r="I2183"/>
      <c r="J2183"/>
      <c r="K2183"/>
      <c r="M2183"/>
      <c r="N2183" s="80"/>
    </row>
    <row r="2184" spans="4:14" ht="16" x14ac:dyDescent="0.2">
      <c r="D2184"/>
      <c r="E2184"/>
      <c r="F2184"/>
      <c r="G2184"/>
      <c r="H2184"/>
      <c r="I2184"/>
      <c r="J2184"/>
      <c r="K2184"/>
      <c r="M2184"/>
      <c r="N2184" s="80"/>
    </row>
    <row r="2185" spans="4:14" ht="16" x14ac:dyDescent="0.2">
      <c r="D2185"/>
      <c r="E2185"/>
      <c r="F2185"/>
      <c r="G2185"/>
      <c r="H2185"/>
      <c r="I2185"/>
      <c r="J2185"/>
      <c r="K2185"/>
      <c r="M2185"/>
      <c r="N2185" s="80"/>
    </row>
    <row r="2186" spans="4:14" ht="16" x14ac:dyDescent="0.2">
      <c r="D2186"/>
      <c r="E2186"/>
      <c r="F2186"/>
      <c r="G2186"/>
      <c r="H2186"/>
      <c r="I2186"/>
      <c r="J2186"/>
      <c r="K2186"/>
      <c r="M2186"/>
      <c r="N2186" s="80"/>
    </row>
    <row r="2187" spans="4:14" ht="16" x14ac:dyDescent="0.2">
      <c r="D2187"/>
      <c r="E2187"/>
      <c r="F2187"/>
      <c r="G2187"/>
      <c r="H2187"/>
      <c r="I2187"/>
      <c r="J2187"/>
      <c r="K2187"/>
      <c r="M2187"/>
      <c r="N2187" s="80"/>
    </row>
    <row r="2188" spans="4:14" ht="16" x14ac:dyDescent="0.2">
      <c r="D2188"/>
      <c r="E2188"/>
      <c r="F2188"/>
      <c r="G2188"/>
      <c r="H2188"/>
      <c r="I2188"/>
      <c r="J2188"/>
      <c r="K2188"/>
      <c r="M2188"/>
      <c r="N2188" s="80"/>
    </row>
    <row r="2189" spans="4:14" ht="16" x14ac:dyDescent="0.2">
      <c r="D2189"/>
      <c r="E2189"/>
      <c r="F2189"/>
      <c r="G2189"/>
      <c r="H2189"/>
      <c r="I2189"/>
      <c r="J2189"/>
      <c r="K2189"/>
      <c r="M2189"/>
      <c r="N2189" s="80"/>
    </row>
    <row r="2190" spans="4:14" ht="16" x14ac:dyDescent="0.2">
      <c r="D2190"/>
      <c r="E2190"/>
      <c r="F2190"/>
      <c r="G2190"/>
      <c r="H2190"/>
      <c r="I2190"/>
      <c r="J2190"/>
      <c r="K2190"/>
      <c r="M2190"/>
      <c r="N2190" s="80"/>
    </row>
    <row r="2191" spans="4:14" ht="16" x14ac:dyDescent="0.2">
      <c r="D2191"/>
      <c r="E2191"/>
      <c r="F2191"/>
      <c r="G2191"/>
      <c r="H2191"/>
      <c r="I2191"/>
      <c r="J2191"/>
      <c r="K2191"/>
      <c r="M2191"/>
      <c r="N2191" s="80"/>
    </row>
    <row r="2192" spans="4:14" ht="16" x14ac:dyDescent="0.2">
      <c r="D2192"/>
      <c r="E2192"/>
      <c r="F2192"/>
      <c r="G2192"/>
      <c r="H2192"/>
      <c r="I2192"/>
      <c r="J2192"/>
      <c r="K2192"/>
      <c r="M2192"/>
      <c r="N2192" s="80"/>
    </row>
    <row r="2193" spans="4:14" ht="16" x14ac:dyDescent="0.2">
      <c r="D2193"/>
      <c r="E2193"/>
      <c r="F2193"/>
      <c r="G2193"/>
      <c r="H2193"/>
      <c r="I2193"/>
      <c r="J2193"/>
      <c r="K2193"/>
      <c r="M2193"/>
      <c r="N2193" s="80"/>
    </row>
    <row r="2194" spans="4:14" ht="16" x14ac:dyDescent="0.2">
      <c r="D2194"/>
      <c r="E2194"/>
      <c r="F2194"/>
      <c r="G2194"/>
      <c r="H2194"/>
      <c r="I2194"/>
      <c r="J2194"/>
      <c r="K2194"/>
      <c r="M2194"/>
      <c r="N2194" s="80"/>
    </row>
    <row r="2195" spans="4:14" ht="16" x14ac:dyDescent="0.2">
      <c r="D2195"/>
      <c r="E2195"/>
      <c r="F2195"/>
      <c r="G2195"/>
      <c r="H2195"/>
      <c r="I2195"/>
      <c r="J2195"/>
      <c r="K2195"/>
      <c r="M2195"/>
      <c r="N2195" s="80"/>
    </row>
    <row r="2196" spans="4:14" ht="16" x14ac:dyDescent="0.2">
      <c r="D2196"/>
      <c r="E2196"/>
      <c r="F2196"/>
      <c r="G2196"/>
      <c r="H2196"/>
      <c r="I2196"/>
      <c r="J2196"/>
      <c r="K2196"/>
      <c r="M2196"/>
      <c r="N2196" s="80"/>
    </row>
    <row r="2197" spans="4:14" ht="16" x14ac:dyDescent="0.2">
      <c r="D2197"/>
      <c r="E2197"/>
      <c r="F2197"/>
      <c r="G2197"/>
      <c r="H2197"/>
      <c r="I2197"/>
      <c r="J2197"/>
      <c r="K2197"/>
      <c r="M2197"/>
      <c r="N2197" s="80"/>
    </row>
    <row r="2198" spans="4:14" ht="16" x14ac:dyDescent="0.2">
      <c r="D2198"/>
      <c r="E2198"/>
      <c r="F2198"/>
      <c r="G2198"/>
      <c r="H2198"/>
      <c r="I2198"/>
      <c r="J2198"/>
      <c r="K2198"/>
      <c r="M2198"/>
      <c r="N2198" s="80"/>
    </row>
    <row r="2199" spans="4:14" ht="16" x14ac:dyDescent="0.2">
      <c r="D2199"/>
      <c r="E2199"/>
      <c r="F2199"/>
      <c r="G2199"/>
      <c r="H2199"/>
      <c r="I2199"/>
      <c r="J2199"/>
      <c r="K2199"/>
      <c r="M2199"/>
      <c r="N2199" s="80"/>
    </row>
    <row r="2200" spans="4:14" ht="16" x14ac:dyDescent="0.2">
      <c r="D2200"/>
      <c r="E2200"/>
      <c r="F2200"/>
      <c r="G2200"/>
      <c r="H2200"/>
      <c r="I2200"/>
      <c r="J2200"/>
      <c r="K2200"/>
      <c r="M2200"/>
      <c r="N2200" s="80"/>
    </row>
    <row r="2201" spans="4:14" ht="16" x14ac:dyDescent="0.2">
      <c r="D2201"/>
      <c r="E2201"/>
      <c r="F2201"/>
      <c r="G2201"/>
      <c r="H2201"/>
      <c r="I2201"/>
      <c r="J2201"/>
      <c r="K2201"/>
      <c r="M2201"/>
      <c r="N2201" s="80"/>
    </row>
    <row r="2202" spans="4:14" ht="16" x14ac:dyDescent="0.2">
      <c r="D2202"/>
      <c r="E2202"/>
      <c r="F2202"/>
      <c r="G2202"/>
      <c r="H2202"/>
      <c r="I2202"/>
      <c r="J2202"/>
      <c r="K2202"/>
      <c r="M2202"/>
      <c r="N2202" s="80"/>
    </row>
    <row r="2203" spans="4:14" ht="16" x14ac:dyDescent="0.2">
      <c r="D2203"/>
      <c r="E2203"/>
      <c r="F2203"/>
      <c r="G2203"/>
      <c r="H2203"/>
      <c r="I2203"/>
      <c r="J2203"/>
      <c r="K2203"/>
      <c r="M2203"/>
      <c r="N2203" s="80"/>
    </row>
    <row r="2204" spans="4:14" ht="16" x14ac:dyDescent="0.2">
      <c r="D2204"/>
      <c r="E2204"/>
      <c r="F2204"/>
      <c r="G2204"/>
      <c r="H2204"/>
      <c r="I2204"/>
      <c r="J2204"/>
      <c r="K2204"/>
      <c r="M2204"/>
      <c r="N2204" s="80"/>
    </row>
    <row r="2205" spans="4:14" ht="16" x14ac:dyDescent="0.2">
      <c r="D2205"/>
      <c r="E2205"/>
      <c r="F2205"/>
      <c r="G2205"/>
      <c r="H2205"/>
      <c r="I2205"/>
      <c r="J2205"/>
      <c r="K2205"/>
      <c r="M2205"/>
      <c r="N2205" s="80"/>
    </row>
    <row r="2206" spans="4:14" ht="16" x14ac:dyDescent="0.2">
      <c r="D2206"/>
      <c r="E2206"/>
      <c r="F2206"/>
      <c r="G2206"/>
      <c r="H2206"/>
      <c r="I2206"/>
      <c r="J2206"/>
      <c r="K2206"/>
      <c r="M2206"/>
      <c r="N2206" s="80"/>
    </row>
    <row r="2207" spans="4:14" ht="16" x14ac:dyDescent="0.2">
      <c r="D2207"/>
      <c r="E2207"/>
      <c r="F2207"/>
      <c r="G2207"/>
      <c r="H2207"/>
      <c r="I2207"/>
      <c r="J2207"/>
      <c r="K2207"/>
      <c r="M2207"/>
      <c r="N2207" s="80"/>
    </row>
    <row r="2208" spans="4:14" ht="16" x14ac:dyDescent="0.2">
      <c r="D2208"/>
      <c r="E2208"/>
      <c r="F2208"/>
      <c r="G2208"/>
      <c r="H2208"/>
      <c r="I2208"/>
      <c r="J2208"/>
      <c r="K2208"/>
      <c r="M2208"/>
      <c r="N2208" s="80"/>
    </row>
    <row r="2209" spans="4:14" ht="16" x14ac:dyDescent="0.2">
      <c r="D2209"/>
      <c r="E2209"/>
      <c r="F2209"/>
      <c r="G2209"/>
      <c r="H2209"/>
      <c r="I2209"/>
      <c r="J2209"/>
      <c r="K2209"/>
      <c r="M2209"/>
      <c r="N2209" s="80"/>
    </row>
    <row r="2210" spans="4:14" ht="16" x14ac:dyDescent="0.2">
      <c r="D2210"/>
      <c r="E2210"/>
      <c r="F2210"/>
      <c r="G2210"/>
      <c r="H2210"/>
      <c r="I2210"/>
      <c r="J2210"/>
      <c r="K2210"/>
      <c r="M2210"/>
      <c r="N2210" s="80"/>
    </row>
    <row r="2211" spans="4:14" ht="16" x14ac:dyDescent="0.2">
      <c r="D2211"/>
      <c r="E2211"/>
      <c r="F2211"/>
      <c r="G2211"/>
      <c r="H2211"/>
      <c r="I2211"/>
      <c r="J2211"/>
      <c r="K2211"/>
      <c r="M2211"/>
      <c r="N2211" s="80"/>
    </row>
    <row r="2212" spans="4:14" ht="16" x14ac:dyDescent="0.2">
      <c r="D2212"/>
      <c r="E2212"/>
      <c r="F2212"/>
      <c r="G2212"/>
      <c r="H2212"/>
      <c r="I2212"/>
      <c r="J2212"/>
      <c r="K2212"/>
      <c r="M2212"/>
      <c r="N2212" s="80"/>
    </row>
    <row r="2213" spans="4:14" ht="16" x14ac:dyDescent="0.2">
      <c r="D2213"/>
      <c r="E2213"/>
      <c r="F2213"/>
      <c r="G2213"/>
      <c r="H2213"/>
      <c r="I2213"/>
      <c r="J2213"/>
      <c r="K2213"/>
      <c r="M2213"/>
      <c r="N2213" s="80"/>
    </row>
    <row r="2214" spans="4:14" ht="16" x14ac:dyDescent="0.2">
      <c r="D2214"/>
      <c r="E2214"/>
      <c r="F2214"/>
      <c r="G2214"/>
      <c r="H2214"/>
      <c r="I2214"/>
      <c r="J2214"/>
      <c r="K2214"/>
      <c r="M2214"/>
      <c r="N2214" s="80"/>
    </row>
    <row r="2215" spans="4:14" ht="16" x14ac:dyDescent="0.2">
      <c r="D2215"/>
      <c r="E2215"/>
      <c r="F2215"/>
      <c r="G2215"/>
      <c r="H2215"/>
      <c r="I2215"/>
      <c r="J2215"/>
      <c r="K2215"/>
      <c r="M2215"/>
      <c r="N2215" s="80"/>
    </row>
    <row r="2216" spans="4:14" ht="16" x14ac:dyDescent="0.2">
      <c r="D2216"/>
      <c r="E2216"/>
      <c r="F2216"/>
      <c r="G2216"/>
      <c r="H2216"/>
      <c r="I2216"/>
      <c r="J2216"/>
      <c r="K2216"/>
      <c r="M2216"/>
      <c r="N2216" s="80"/>
    </row>
    <row r="2217" spans="4:14" ht="16" x14ac:dyDescent="0.2">
      <c r="D2217"/>
      <c r="E2217"/>
      <c r="F2217"/>
      <c r="G2217"/>
      <c r="H2217"/>
      <c r="I2217"/>
      <c r="J2217"/>
      <c r="K2217"/>
      <c r="M2217"/>
      <c r="N2217" s="80"/>
    </row>
    <row r="2218" spans="4:14" ht="16" x14ac:dyDescent="0.2">
      <c r="D2218"/>
      <c r="E2218"/>
      <c r="F2218"/>
      <c r="G2218"/>
      <c r="H2218"/>
      <c r="I2218"/>
      <c r="J2218"/>
      <c r="K2218"/>
      <c r="M2218"/>
      <c r="N2218" s="80"/>
    </row>
    <row r="2219" spans="4:14" ht="16" x14ac:dyDescent="0.2">
      <c r="D2219"/>
      <c r="E2219"/>
      <c r="F2219"/>
      <c r="G2219"/>
      <c r="H2219"/>
      <c r="I2219"/>
      <c r="J2219"/>
      <c r="K2219"/>
      <c r="M2219"/>
      <c r="N2219" s="80"/>
    </row>
    <row r="2220" spans="4:14" ht="16" x14ac:dyDescent="0.2">
      <c r="D2220"/>
      <c r="E2220"/>
      <c r="F2220"/>
      <c r="G2220"/>
      <c r="H2220"/>
      <c r="I2220"/>
      <c r="J2220"/>
      <c r="K2220"/>
      <c r="M2220"/>
      <c r="N2220" s="80"/>
    </row>
    <row r="2221" spans="4:14" ht="16" x14ac:dyDescent="0.2">
      <c r="D2221"/>
      <c r="E2221"/>
      <c r="F2221"/>
      <c r="G2221"/>
      <c r="H2221"/>
      <c r="I2221"/>
      <c r="J2221"/>
      <c r="K2221"/>
      <c r="M2221"/>
      <c r="N2221" s="80"/>
    </row>
    <row r="2222" spans="4:14" ht="16" x14ac:dyDescent="0.2">
      <c r="D2222"/>
      <c r="E2222"/>
      <c r="F2222"/>
      <c r="G2222"/>
      <c r="H2222"/>
      <c r="I2222"/>
      <c r="J2222"/>
      <c r="K2222"/>
      <c r="M2222"/>
      <c r="N2222" s="80"/>
    </row>
    <row r="2223" spans="4:14" ht="16" x14ac:dyDescent="0.2">
      <c r="D2223"/>
      <c r="E2223"/>
      <c r="F2223"/>
      <c r="G2223"/>
      <c r="H2223"/>
      <c r="I2223"/>
      <c r="J2223"/>
      <c r="K2223"/>
      <c r="M2223"/>
      <c r="N2223" s="80"/>
    </row>
    <row r="2224" spans="4:14" ht="16" x14ac:dyDescent="0.2">
      <c r="D2224"/>
      <c r="E2224"/>
      <c r="F2224"/>
      <c r="G2224"/>
      <c r="H2224"/>
      <c r="I2224"/>
      <c r="J2224"/>
      <c r="K2224"/>
      <c r="M2224"/>
      <c r="N2224" s="80"/>
    </row>
    <row r="2225" spans="4:14" ht="16" x14ac:dyDescent="0.2">
      <c r="D2225"/>
      <c r="E2225"/>
      <c r="F2225"/>
      <c r="G2225"/>
      <c r="H2225"/>
      <c r="I2225"/>
      <c r="J2225"/>
      <c r="K2225"/>
      <c r="M2225"/>
      <c r="N2225" s="80"/>
    </row>
    <row r="2226" spans="4:14" ht="16" x14ac:dyDescent="0.2">
      <c r="D2226"/>
      <c r="E2226"/>
      <c r="F2226"/>
      <c r="G2226"/>
      <c r="H2226"/>
      <c r="I2226"/>
      <c r="J2226"/>
      <c r="K2226"/>
      <c r="M2226"/>
      <c r="N2226" s="80"/>
    </row>
    <row r="2227" spans="4:14" ht="16" x14ac:dyDescent="0.2">
      <c r="D2227"/>
      <c r="E2227"/>
      <c r="F2227"/>
      <c r="G2227"/>
      <c r="H2227"/>
      <c r="I2227"/>
      <c r="J2227"/>
      <c r="K2227"/>
      <c r="M2227"/>
      <c r="N2227" s="80"/>
    </row>
    <row r="2228" spans="4:14" ht="16" x14ac:dyDescent="0.2">
      <c r="D2228"/>
      <c r="E2228"/>
      <c r="F2228"/>
      <c r="G2228"/>
      <c r="H2228"/>
      <c r="I2228"/>
      <c r="J2228"/>
      <c r="K2228"/>
      <c r="M2228"/>
      <c r="N2228" s="80"/>
    </row>
    <row r="2229" spans="4:14" ht="16" x14ac:dyDescent="0.2">
      <c r="D2229"/>
      <c r="E2229"/>
      <c r="F2229"/>
      <c r="G2229"/>
      <c r="H2229"/>
      <c r="I2229"/>
      <c r="J2229"/>
      <c r="K2229"/>
      <c r="M2229"/>
      <c r="N2229" s="80"/>
    </row>
    <row r="2230" spans="4:14" ht="16" x14ac:dyDescent="0.2">
      <c r="D2230"/>
      <c r="E2230"/>
      <c r="F2230"/>
      <c r="G2230"/>
      <c r="H2230"/>
      <c r="I2230"/>
      <c r="J2230"/>
      <c r="K2230"/>
      <c r="M2230"/>
      <c r="N2230" s="80"/>
    </row>
    <row r="2231" spans="4:14" ht="16" x14ac:dyDescent="0.2">
      <c r="D2231"/>
      <c r="E2231"/>
      <c r="F2231"/>
      <c r="G2231"/>
      <c r="H2231"/>
      <c r="I2231"/>
      <c r="J2231"/>
      <c r="K2231"/>
      <c r="M2231"/>
      <c r="N2231" s="80"/>
    </row>
    <row r="2232" spans="4:14" ht="16" x14ac:dyDescent="0.2">
      <c r="D2232"/>
      <c r="E2232"/>
      <c r="F2232"/>
      <c r="G2232"/>
      <c r="H2232"/>
      <c r="I2232"/>
      <c r="J2232"/>
      <c r="K2232"/>
      <c r="M2232"/>
      <c r="N2232" s="80"/>
    </row>
    <row r="2233" spans="4:14" ht="16" x14ac:dyDescent="0.2">
      <c r="D2233"/>
      <c r="E2233"/>
      <c r="F2233"/>
      <c r="G2233"/>
      <c r="H2233"/>
      <c r="I2233"/>
      <c r="J2233"/>
      <c r="K2233"/>
      <c r="M2233"/>
      <c r="N2233" s="80"/>
    </row>
    <row r="2234" spans="4:14" ht="16" x14ac:dyDescent="0.2">
      <c r="D2234"/>
      <c r="E2234"/>
      <c r="F2234"/>
      <c r="G2234"/>
      <c r="H2234"/>
      <c r="I2234"/>
      <c r="J2234"/>
      <c r="K2234"/>
      <c r="M2234"/>
      <c r="N2234" s="80"/>
    </row>
    <row r="2235" spans="4:14" ht="16" x14ac:dyDescent="0.2">
      <c r="D2235"/>
      <c r="E2235"/>
      <c r="F2235"/>
      <c r="G2235"/>
      <c r="H2235"/>
      <c r="I2235"/>
      <c r="J2235"/>
      <c r="K2235"/>
      <c r="M2235"/>
      <c r="N2235" s="80"/>
    </row>
    <row r="2236" spans="4:14" ht="16" x14ac:dyDescent="0.2">
      <c r="D2236"/>
      <c r="E2236"/>
      <c r="F2236"/>
      <c r="G2236"/>
      <c r="H2236"/>
      <c r="I2236"/>
      <c r="J2236"/>
      <c r="K2236"/>
      <c r="M2236"/>
      <c r="N2236" s="80"/>
    </row>
    <row r="2237" spans="4:14" ht="16" x14ac:dyDescent="0.2">
      <c r="D2237"/>
      <c r="E2237"/>
      <c r="F2237"/>
      <c r="G2237"/>
      <c r="H2237"/>
      <c r="I2237"/>
      <c r="J2237"/>
      <c r="K2237"/>
      <c r="M2237"/>
      <c r="N2237" s="80"/>
    </row>
    <row r="2238" spans="4:14" ht="16" x14ac:dyDescent="0.2">
      <c r="D2238"/>
      <c r="E2238"/>
      <c r="F2238"/>
      <c r="G2238"/>
      <c r="H2238"/>
      <c r="I2238"/>
      <c r="J2238"/>
      <c r="K2238"/>
      <c r="M2238"/>
      <c r="N2238" s="80"/>
    </row>
    <row r="2239" spans="4:14" ht="16" x14ac:dyDescent="0.2">
      <c r="D2239"/>
      <c r="E2239"/>
      <c r="F2239"/>
      <c r="G2239"/>
      <c r="H2239"/>
      <c r="I2239"/>
      <c r="J2239"/>
      <c r="K2239"/>
      <c r="M2239"/>
      <c r="N2239" s="80"/>
    </row>
    <row r="2240" spans="4:14" ht="16" x14ac:dyDescent="0.2">
      <c r="D2240"/>
      <c r="E2240"/>
      <c r="F2240"/>
      <c r="G2240"/>
      <c r="H2240"/>
      <c r="I2240"/>
      <c r="J2240"/>
      <c r="K2240"/>
      <c r="M2240"/>
      <c r="N2240" s="80"/>
    </row>
    <row r="2241" spans="4:14" ht="16" x14ac:dyDescent="0.2">
      <c r="D2241"/>
      <c r="E2241"/>
      <c r="F2241"/>
      <c r="G2241"/>
      <c r="H2241"/>
      <c r="I2241"/>
      <c r="J2241"/>
      <c r="K2241"/>
      <c r="M2241"/>
      <c r="N2241" s="80"/>
    </row>
    <row r="2242" spans="4:14" ht="16" x14ac:dyDescent="0.2">
      <c r="D2242"/>
      <c r="E2242"/>
      <c r="F2242"/>
      <c r="G2242"/>
      <c r="H2242"/>
      <c r="I2242"/>
      <c r="J2242"/>
      <c r="K2242"/>
      <c r="M2242"/>
      <c r="N2242" s="80"/>
    </row>
    <row r="2243" spans="4:14" ht="16" x14ac:dyDescent="0.2">
      <c r="D2243"/>
      <c r="E2243"/>
      <c r="F2243"/>
      <c r="G2243"/>
      <c r="H2243"/>
      <c r="I2243"/>
      <c r="J2243"/>
      <c r="K2243"/>
      <c r="M2243"/>
      <c r="N2243" s="80"/>
    </row>
    <row r="2244" spans="4:14" ht="16" x14ac:dyDescent="0.2">
      <c r="D2244"/>
      <c r="E2244"/>
      <c r="F2244"/>
      <c r="G2244"/>
      <c r="H2244"/>
      <c r="I2244"/>
      <c r="J2244"/>
      <c r="K2244"/>
      <c r="M2244"/>
      <c r="N2244" s="80"/>
    </row>
    <row r="2245" spans="4:14" ht="16" x14ac:dyDescent="0.2">
      <c r="D2245"/>
      <c r="E2245"/>
      <c r="F2245"/>
      <c r="G2245"/>
      <c r="H2245"/>
      <c r="I2245"/>
      <c r="J2245"/>
      <c r="K2245"/>
      <c r="M2245"/>
      <c r="N2245" s="80"/>
    </row>
    <row r="2246" spans="4:14" ht="16" x14ac:dyDescent="0.2">
      <c r="D2246"/>
      <c r="E2246"/>
      <c r="F2246"/>
      <c r="G2246"/>
      <c r="H2246"/>
      <c r="I2246"/>
      <c r="J2246"/>
      <c r="K2246"/>
      <c r="M2246"/>
      <c r="N2246" s="80"/>
    </row>
    <row r="2247" spans="4:14" ht="16" x14ac:dyDescent="0.2">
      <c r="D2247"/>
      <c r="E2247"/>
      <c r="F2247"/>
      <c r="G2247"/>
      <c r="H2247"/>
      <c r="I2247"/>
      <c r="J2247"/>
      <c r="K2247"/>
      <c r="M2247"/>
      <c r="N2247" s="80"/>
    </row>
    <row r="2248" spans="4:14" ht="16" x14ac:dyDescent="0.2">
      <c r="D2248"/>
      <c r="E2248"/>
      <c r="F2248"/>
      <c r="G2248"/>
      <c r="H2248"/>
      <c r="I2248"/>
      <c r="J2248"/>
      <c r="K2248"/>
      <c r="M2248"/>
      <c r="N2248" s="80"/>
    </row>
    <row r="2249" spans="4:14" ht="16" x14ac:dyDescent="0.2">
      <c r="D2249"/>
      <c r="E2249"/>
      <c r="F2249"/>
      <c r="G2249"/>
      <c r="H2249"/>
      <c r="I2249"/>
      <c r="J2249"/>
      <c r="K2249"/>
      <c r="M2249"/>
      <c r="N2249" s="80"/>
    </row>
    <row r="2250" spans="4:14" ht="16" x14ac:dyDescent="0.2">
      <c r="D2250"/>
      <c r="E2250"/>
      <c r="F2250"/>
      <c r="G2250"/>
      <c r="H2250"/>
      <c r="I2250"/>
      <c r="J2250"/>
      <c r="K2250"/>
      <c r="M2250"/>
      <c r="N2250" s="80"/>
    </row>
    <row r="2251" spans="4:14" ht="16" x14ac:dyDescent="0.2">
      <c r="D2251"/>
      <c r="E2251"/>
      <c r="F2251"/>
      <c r="G2251"/>
      <c r="H2251"/>
      <c r="I2251"/>
      <c r="J2251"/>
      <c r="K2251"/>
      <c r="M2251"/>
      <c r="N2251" s="80"/>
    </row>
    <row r="2252" spans="4:14" ht="16" x14ac:dyDescent="0.2">
      <c r="D2252"/>
      <c r="E2252"/>
      <c r="F2252"/>
      <c r="G2252"/>
      <c r="H2252"/>
      <c r="I2252"/>
      <c r="J2252"/>
      <c r="K2252"/>
      <c r="M2252"/>
      <c r="N2252" s="80"/>
    </row>
    <row r="2253" spans="4:14" ht="16" x14ac:dyDescent="0.2">
      <c r="D2253"/>
      <c r="E2253"/>
      <c r="F2253"/>
      <c r="G2253"/>
      <c r="H2253"/>
      <c r="I2253"/>
      <c r="J2253"/>
      <c r="K2253"/>
      <c r="M2253"/>
      <c r="N2253" s="80"/>
    </row>
    <row r="2254" spans="4:14" ht="16" x14ac:dyDescent="0.2">
      <c r="D2254"/>
      <c r="E2254"/>
      <c r="F2254"/>
      <c r="G2254"/>
      <c r="H2254"/>
      <c r="I2254"/>
      <c r="J2254"/>
      <c r="K2254"/>
      <c r="M2254"/>
      <c r="N2254" s="80"/>
    </row>
    <row r="2255" spans="4:14" ht="16" x14ac:dyDescent="0.2">
      <c r="D2255"/>
      <c r="E2255"/>
      <c r="F2255"/>
      <c r="G2255"/>
      <c r="H2255"/>
      <c r="I2255"/>
      <c r="J2255"/>
      <c r="K2255"/>
      <c r="M2255"/>
      <c r="N2255" s="80"/>
    </row>
    <row r="2256" spans="4:14" ht="16" x14ac:dyDescent="0.2">
      <c r="D2256"/>
      <c r="E2256"/>
      <c r="F2256"/>
      <c r="G2256"/>
      <c r="H2256"/>
      <c r="I2256"/>
      <c r="J2256"/>
      <c r="K2256"/>
      <c r="M2256"/>
      <c r="N2256" s="80"/>
    </row>
    <row r="2257" spans="4:14" ht="16" x14ac:dyDescent="0.2">
      <c r="D2257"/>
      <c r="E2257"/>
      <c r="F2257"/>
      <c r="G2257"/>
      <c r="H2257"/>
      <c r="I2257"/>
      <c r="J2257"/>
      <c r="K2257"/>
      <c r="M2257"/>
      <c r="N2257" s="80"/>
    </row>
    <row r="2258" spans="4:14" ht="16" x14ac:dyDescent="0.2">
      <c r="D2258"/>
      <c r="E2258"/>
      <c r="F2258"/>
      <c r="G2258"/>
      <c r="H2258"/>
      <c r="I2258"/>
      <c r="J2258"/>
      <c r="K2258"/>
      <c r="M2258"/>
      <c r="N2258" s="80"/>
    </row>
    <row r="2259" spans="4:14" ht="16" x14ac:dyDescent="0.2">
      <c r="D2259"/>
      <c r="E2259"/>
      <c r="F2259"/>
      <c r="G2259"/>
      <c r="H2259"/>
      <c r="I2259"/>
      <c r="J2259"/>
      <c r="K2259"/>
      <c r="M2259"/>
      <c r="N2259" s="80"/>
    </row>
    <row r="2260" spans="4:14" ht="16" x14ac:dyDescent="0.2">
      <c r="D2260"/>
      <c r="E2260"/>
      <c r="F2260"/>
      <c r="G2260"/>
      <c r="H2260"/>
      <c r="I2260"/>
      <c r="J2260"/>
      <c r="K2260"/>
      <c r="M2260"/>
      <c r="N2260" s="80"/>
    </row>
    <row r="2261" spans="4:14" ht="16" x14ac:dyDescent="0.2">
      <c r="D2261"/>
      <c r="E2261"/>
      <c r="F2261"/>
      <c r="G2261"/>
      <c r="H2261"/>
      <c r="I2261"/>
      <c r="J2261"/>
      <c r="K2261"/>
      <c r="M2261"/>
      <c r="N2261" s="80"/>
    </row>
    <row r="2262" spans="4:14" ht="16" x14ac:dyDescent="0.2">
      <c r="D2262"/>
      <c r="E2262"/>
      <c r="F2262"/>
      <c r="G2262"/>
      <c r="H2262"/>
      <c r="I2262"/>
      <c r="J2262"/>
      <c r="K2262"/>
      <c r="M2262"/>
      <c r="N2262" s="80"/>
    </row>
    <row r="2263" spans="4:14" ht="16" x14ac:dyDescent="0.2">
      <c r="D2263"/>
      <c r="E2263"/>
      <c r="F2263"/>
      <c r="G2263"/>
      <c r="H2263"/>
      <c r="I2263"/>
      <c r="J2263"/>
      <c r="K2263"/>
      <c r="M2263"/>
      <c r="N2263" s="80"/>
    </row>
    <row r="2264" spans="4:14" ht="16" x14ac:dyDescent="0.2">
      <c r="D2264"/>
      <c r="E2264"/>
      <c r="F2264"/>
      <c r="G2264"/>
      <c r="H2264"/>
      <c r="I2264"/>
      <c r="J2264"/>
      <c r="K2264"/>
      <c r="M2264"/>
      <c r="N2264" s="80"/>
    </row>
    <row r="2265" spans="4:14" ht="16" x14ac:dyDescent="0.2">
      <c r="D2265"/>
      <c r="E2265"/>
      <c r="F2265"/>
      <c r="G2265"/>
      <c r="H2265"/>
      <c r="I2265"/>
      <c r="J2265"/>
      <c r="K2265"/>
      <c r="M2265"/>
      <c r="N2265" s="80"/>
    </row>
    <row r="2266" spans="4:14" ht="16" x14ac:dyDescent="0.2">
      <c r="D2266"/>
      <c r="E2266"/>
      <c r="F2266"/>
      <c r="G2266"/>
      <c r="H2266"/>
      <c r="I2266"/>
      <c r="J2266"/>
      <c r="K2266"/>
      <c r="M2266"/>
      <c r="N2266" s="80"/>
    </row>
    <row r="2267" spans="4:14" ht="16" x14ac:dyDescent="0.2">
      <c r="D2267"/>
      <c r="E2267"/>
      <c r="F2267"/>
      <c r="G2267"/>
      <c r="H2267"/>
      <c r="I2267"/>
      <c r="J2267"/>
      <c r="K2267"/>
      <c r="M2267"/>
      <c r="N2267" s="80"/>
    </row>
    <row r="2268" spans="4:14" ht="16" x14ac:dyDescent="0.2">
      <c r="D2268"/>
      <c r="E2268"/>
      <c r="F2268"/>
      <c r="G2268"/>
      <c r="H2268"/>
      <c r="I2268"/>
      <c r="J2268"/>
      <c r="K2268"/>
      <c r="M2268"/>
      <c r="N2268" s="80"/>
    </row>
    <row r="2269" spans="4:14" ht="16" x14ac:dyDescent="0.2">
      <c r="D2269"/>
      <c r="E2269"/>
      <c r="F2269"/>
      <c r="G2269"/>
      <c r="H2269"/>
      <c r="I2269"/>
      <c r="J2269"/>
      <c r="K2269"/>
      <c r="M2269"/>
      <c r="N2269" s="80"/>
    </row>
    <row r="2270" spans="4:14" ht="16" x14ac:dyDescent="0.2">
      <c r="D2270"/>
      <c r="E2270"/>
      <c r="F2270"/>
      <c r="G2270"/>
      <c r="H2270"/>
      <c r="I2270"/>
      <c r="J2270"/>
      <c r="K2270"/>
      <c r="M2270"/>
      <c r="N2270" s="80"/>
    </row>
    <row r="2271" spans="4:14" ht="16" x14ac:dyDescent="0.2">
      <c r="D2271"/>
      <c r="E2271"/>
      <c r="F2271"/>
      <c r="G2271"/>
      <c r="H2271"/>
      <c r="I2271"/>
      <c r="J2271"/>
      <c r="K2271"/>
      <c r="M2271"/>
      <c r="N2271" s="80"/>
    </row>
    <row r="2272" spans="4:14" ht="16" x14ac:dyDescent="0.2">
      <c r="D2272"/>
      <c r="E2272"/>
      <c r="F2272"/>
      <c r="G2272"/>
      <c r="H2272"/>
      <c r="I2272"/>
      <c r="J2272"/>
      <c r="K2272"/>
      <c r="M2272"/>
      <c r="N2272" s="80"/>
    </row>
    <row r="2273" spans="4:14" ht="16" x14ac:dyDescent="0.2">
      <c r="D2273"/>
      <c r="E2273"/>
      <c r="F2273"/>
      <c r="G2273"/>
      <c r="H2273"/>
      <c r="I2273"/>
      <c r="J2273"/>
      <c r="K2273"/>
      <c r="M2273"/>
      <c r="N2273" s="80"/>
    </row>
    <row r="2274" spans="4:14" ht="16" x14ac:dyDescent="0.2">
      <c r="D2274"/>
      <c r="E2274"/>
      <c r="F2274"/>
      <c r="G2274"/>
      <c r="H2274"/>
      <c r="I2274"/>
      <c r="J2274"/>
      <c r="K2274"/>
      <c r="M2274"/>
      <c r="N2274" s="80"/>
    </row>
    <row r="2275" spans="4:14" ht="16" x14ac:dyDescent="0.2">
      <c r="D2275"/>
      <c r="E2275"/>
      <c r="F2275"/>
      <c r="G2275"/>
      <c r="H2275"/>
      <c r="I2275"/>
      <c r="J2275"/>
      <c r="K2275"/>
      <c r="M2275"/>
      <c r="N2275" s="80"/>
    </row>
    <row r="2276" spans="4:14" ht="16" x14ac:dyDescent="0.2">
      <c r="D2276"/>
      <c r="E2276"/>
      <c r="F2276"/>
      <c r="G2276"/>
      <c r="H2276"/>
      <c r="I2276"/>
      <c r="J2276"/>
      <c r="K2276"/>
      <c r="M2276"/>
      <c r="N2276" s="80"/>
    </row>
    <row r="2277" spans="4:14" ht="16" x14ac:dyDescent="0.2">
      <c r="D2277"/>
      <c r="E2277"/>
      <c r="F2277"/>
      <c r="G2277"/>
      <c r="H2277"/>
      <c r="I2277"/>
      <c r="J2277"/>
      <c r="K2277"/>
      <c r="M2277"/>
      <c r="N2277" s="80"/>
    </row>
    <row r="2278" spans="4:14" ht="16" x14ac:dyDescent="0.2">
      <c r="D2278"/>
      <c r="E2278"/>
      <c r="F2278"/>
      <c r="G2278"/>
      <c r="H2278"/>
      <c r="I2278"/>
      <c r="J2278"/>
      <c r="K2278"/>
      <c r="M2278"/>
      <c r="N2278" s="80"/>
    </row>
    <row r="2279" spans="4:14" ht="16" x14ac:dyDescent="0.2">
      <c r="D2279"/>
      <c r="E2279"/>
      <c r="F2279"/>
      <c r="G2279"/>
      <c r="H2279"/>
      <c r="I2279"/>
      <c r="J2279"/>
      <c r="K2279"/>
      <c r="M2279"/>
      <c r="N2279" s="80"/>
    </row>
    <row r="2280" spans="4:14" ht="16" x14ac:dyDescent="0.2">
      <c r="D2280"/>
      <c r="E2280"/>
      <c r="F2280"/>
      <c r="G2280"/>
      <c r="H2280"/>
      <c r="I2280"/>
      <c r="J2280"/>
      <c r="K2280"/>
      <c r="M2280"/>
      <c r="N2280" s="80"/>
    </row>
    <row r="2281" spans="4:14" ht="16" x14ac:dyDescent="0.2">
      <c r="D2281"/>
      <c r="E2281"/>
      <c r="F2281"/>
      <c r="G2281"/>
      <c r="H2281"/>
      <c r="I2281"/>
      <c r="J2281"/>
      <c r="K2281"/>
      <c r="M2281"/>
      <c r="N2281" s="80"/>
    </row>
    <row r="2282" spans="4:14" ht="16" x14ac:dyDescent="0.2">
      <c r="D2282"/>
      <c r="E2282"/>
      <c r="F2282"/>
      <c r="G2282"/>
      <c r="H2282"/>
      <c r="I2282"/>
      <c r="J2282"/>
      <c r="K2282"/>
      <c r="M2282"/>
      <c r="N2282" s="80"/>
    </row>
    <row r="2283" spans="4:14" ht="16" x14ac:dyDescent="0.2">
      <c r="D2283"/>
      <c r="E2283"/>
      <c r="F2283"/>
      <c r="G2283"/>
      <c r="H2283"/>
      <c r="I2283"/>
      <c r="J2283"/>
      <c r="K2283"/>
      <c r="M2283"/>
      <c r="N2283" s="80"/>
    </row>
    <row r="2284" spans="4:14" ht="16" x14ac:dyDescent="0.2">
      <c r="D2284"/>
      <c r="E2284"/>
      <c r="F2284"/>
      <c r="G2284"/>
      <c r="H2284"/>
      <c r="I2284"/>
      <c r="J2284"/>
      <c r="K2284"/>
      <c r="M2284"/>
      <c r="N2284" s="80"/>
    </row>
    <row r="2285" spans="4:14" ht="16" x14ac:dyDescent="0.2">
      <c r="D2285"/>
      <c r="E2285"/>
      <c r="F2285"/>
      <c r="G2285"/>
      <c r="H2285"/>
      <c r="I2285"/>
      <c r="J2285"/>
      <c r="K2285"/>
      <c r="M2285"/>
      <c r="N2285" s="80"/>
    </row>
    <row r="2286" spans="4:14" ht="16" x14ac:dyDescent="0.2">
      <c r="D2286"/>
      <c r="E2286"/>
      <c r="F2286"/>
      <c r="G2286"/>
      <c r="H2286"/>
      <c r="I2286"/>
      <c r="J2286"/>
      <c r="K2286"/>
      <c r="M2286"/>
      <c r="N2286" s="80"/>
    </row>
    <row r="2287" spans="4:14" ht="16" x14ac:dyDescent="0.2">
      <c r="D2287"/>
      <c r="E2287"/>
      <c r="F2287"/>
      <c r="G2287"/>
      <c r="H2287"/>
      <c r="I2287"/>
      <c r="J2287"/>
      <c r="K2287"/>
      <c r="M2287"/>
      <c r="N2287" s="80"/>
    </row>
    <row r="2288" spans="4:14" ht="16" x14ac:dyDescent="0.2">
      <c r="D2288"/>
      <c r="E2288"/>
      <c r="F2288"/>
      <c r="G2288"/>
      <c r="H2288"/>
      <c r="I2288"/>
      <c r="J2288"/>
      <c r="K2288"/>
      <c r="M2288"/>
      <c r="N2288" s="80"/>
    </row>
    <row r="2289" spans="4:14" ht="16" x14ac:dyDescent="0.2">
      <c r="D2289"/>
      <c r="E2289"/>
      <c r="F2289"/>
      <c r="G2289"/>
      <c r="H2289"/>
      <c r="I2289"/>
      <c r="J2289"/>
      <c r="K2289"/>
      <c r="M2289"/>
      <c r="N2289" s="80"/>
    </row>
    <row r="2290" spans="4:14" ht="16" x14ac:dyDescent="0.2">
      <c r="D2290"/>
      <c r="E2290"/>
      <c r="F2290"/>
      <c r="G2290"/>
      <c r="H2290"/>
      <c r="I2290"/>
      <c r="J2290"/>
      <c r="K2290"/>
      <c r="M2290"/>
      <c r="N2290" s="80"/>
    </row>
    <row r="2291" spans="4:14" ht="16" x14ac:dyDescent="0.2">
      <c r="D2291"/>
      <c r="E2291"/>
      <c r="F2291"/>
      <c r="G2291"/>
      <c r="H2291"/>
      <c r="I2291"/>
      <c r="J2291"/>
      <c r="K2291"/>
      <c r="M2291"/>
      <c r="N2291" s="80"/>
    </row>
    <row r="2292" spans="4:14" ht="16" x14ac:dyDescent="0.2">
      <c r="D2292"/>
      <c r="E2292"/>
      <c r="F2292"/>
      <c r="G2292"/>
      <c r="H2292"/>
      <c r="I2292"/>
      <c r="J2292"/>
      <c r="K2292"/>
      <c r="M2292"/>
      <c r="N2292" s="80"/>
    </row>
    <row r="2293" spans="4:14" ht="16" x14ac:dyDescent="0.2">
      <c r="D2293"/>
      <c r="E2293"/>
      <c r="F2293"/>
      <c r="G2293"/>
      <c r="H2293"/>
      <c r="I2293"/>
      <c r="J2293"/>
      <c r="K2293"/>
      <c r="M2293"/>
      <c r="N2293" s="80"/>
    </row>
    <row r="2294" spans="4:14" ht="16" x14ac:dyDescent="0.2">
      <c r="D2294"/>
      <c r="E2294"/>
      <c r="F2294"/>
      <c r="G2294"/>
      <c r="H2294"/>
      <c r="I2294"/>
      <c r="J2294"/>
      <c r="K2294"/>
      <c r="M2294"/>
      <c r="N2294" s="80"/>
    </row>
    <row r="2295" spans="4:14" ht="16" x14ac:dyDescent="0.2">
      <c r="D2295"/>
      <c r="E2295"/>
      <c r="F2295"/>
      <c r="G2295"/>
      <c r="H2295"/>
      <c r="I2295"/>
      <c r="J2295"/>
      <c r="K2295"/>
      <c r="M2295"/>
      <c r="N2295" s="80"/>
    </row>
    <row r="2296" spans="4:14" ht="16" x14ac:dyDescent="0.2">
      <c r="D2296"/>
      <c r="E2296"/>
      <c r="F2296"/>
      <c r="G2296"/>
      <c r="H2296"/>
      <c r="I2296"/>
      <c r="J2296"/>
      <c r="K2296"/>
      <c r="M2296"/>
      <c r="N2296" s="80"/>
    </row>
    <row r="2297" spans="4:14" ht="16" x14ac:dyDescent="0.2">
      <c r="D2297"/>
      <c r="E2297"/>
      <c r="F2297"/>
      <c r="G2297"/>
      <c r="H2297"/>
      <c r="I2297"/>
      <c r="J2297"/>
      <c r="K2297"/>
      <c r="M2297"/>
      <c r="N2297" s="80"/>
    </row>
    <row r="2298" spans="4:14" ht="16" x14ac:dyDescent="0.2">
      <c r="D2298"/>
      <c r="E2298"/>
      <c r="F2298"/>
      <c r="G2298"/>
      <c r="H2298"/>
      <c r="I2298"/>
      <c r="J2298"/>
      <c r="K2298"/>
      <c r="M2298"/>
      <c r="N2298" s="80"/>
    </row>
    <row r="2299" spans="4:14" ht="16" x14ac:dyDescent="0.2">
      <c r="D2299"/>
      <c r="E2299"/>
      <c r="F2299"/>
      <c r="G2299"/>
      <c r="H2299"/>
      <c r="I2299"/>
      <c r="J2299"/>
      <c r="K2299"/>
      <c r="M2299"/>
      <c r="N2299" s="80"/>
    </row>
    <row r="2300" spans="4:14" ht="16" x14ac:dyDescent="0.2">
      <c r="D2300"/>
      <c r="E2300"/>
      <c r="F2300"/>
      <c r="G2300"/>
      <c r="H2300"/>
      <c r="I2300"/>
      <c r="J2300"/>
      <c r="K2300"/>
      <c r="M2300"/>
      <c r="N2300" s="80"/>
    </row>
    <row r="2301" spans="4:14" ht="16" x14ac:dyDescent="0.2">
      <c r="D2301"/>
      <c r="E2301"/>
      <c r="F2301"/>
      <c r="G2301"/>
      <c r="H2301"/>
      <c r="I2301"/>
      <c r="J2301"/>
      <c r="K2301"/>
      <c r="M2301"/>
      <c r="N2301" s="80"/>
    </row>
    <row r="2302" spans="4:14" ht="16" x14ac:dyDescent="0.2">
      <c r="D2302"/>
      <c r="E2302"/>
      <c r="F2302"/>
      <c r="G2302"/>
      <c r="H2302"/>
      <c r="I2302"/>
      <c r="J2302"/>
      <c r="K2302"/>
      <c r="M2302"/>
      <c r="N2302" s="80"/>
    </row>
    <row r="2303" spans="4:14" ht="16" x14ac:dyDescent="0.2">
      <c r="D2303"/>
      <c r="E2303"/>
      <c r="F2303"/>
      <c r="G2303"/>
      <c r="H2303"/>
      <c r="I2303"/>
      <c r="J2303"/>
      <c r="K2303"/>
      <c r="M2303"/>
      <c r="N2303" s="80"/>
    </row>
    <row r="2304" spans="4:14" ht="16" x14ac:dyDescent="0.2">
      <c r="D2304"/>
      <c r="E2304"/>
      <c r="F2304"/>
      <c r="G2304"/>
      <c r="H2304"/>
      <c r="I2304"/>
      <c r="J2304"/>
      <c r="K2304"/>
      <c r="M2304"/>
      <c r="N2304" s="80"/>
    </row>
    <row r="2305" spans="4:14" ht="16" x14ac:dyDescent="0.2">
      <c r="D2305"/>
      <c r="E2305"/>
      <c r="F2305"/>
      <c r="G2305"/>
      <c r="H2305"/>
      <c r="I2305"/>
      <c r="J2305"/>
      <c r="K2305"/>
      <c r="M2305"/>
      <c r="N2305" s="80"/>
    </row>
    <row r="2306" spans="4:14" ht="16" x14ac:dyDescent="0.2">
      <c r="D2306"/>
      <c r="E2306"/>
      <c r="F2306"/>
      <c r="G2306"/>
      <c r="H2306"/>
      <c r="I2306"/>
      <c r="J2306"/>
      <c r="K2306"/>
      <c r="M2306"/>
      <c r="N2306" s="80"/>
    </row>
    <row r="2307" spans="4:14" ht="16" x14ac:dyDescent="0.2">
      <c r="D2307"/>
      <c r="E2307"/>
      <c r="F2307"/>
      <c r="G2307"/>
      <c r="H2307"/>
      <c r="I2307"/>
      <c r="J2307"/>
      <c r="K2307"/>
      <c r="M2307"/>
      <c r="N2307" s="80"/>
    </row>
    <row r="2308" spans="4:14" ht="16" x14ac:dyDescent="0.2">
      <c r="D2308"/>
      <c r="E2308"/>
      <c r="F2308"/>
      <c r="G2308"/>
      <c r="H2308"/>
      <c r="I2308"/>
      <c r="J2308"/>
      <c r="K2308"/>
      <c r="M2308"/>
      <c r="N2308" s="80"/>
    </row>
    <row r="2309" spans="4:14" ht="16" x14ac:dyDescent="0.2">
      <c r="D2309"/>
      <c r="E2309"/>
      <c r="F2309"/>
      <c r="G2309"/>
      <c r="H2309"/>
      <c r="I2309"/>
      <c r="J2309"/>
      <c r="K2309"/>
      <c r="M2309"/>
      <c r="N2309" s="80"/>
    </row>
  </sheetData>
  <sheetProtection algorithmName="SHA-512" hashValue="Ps5tfxsVMSwCiCRtHIcXGq9SeDJLuZeqHDOyjmRb0F5y3LrL9KaxRSFkZ47d+eRtksOyCsPgRD8/sutEkC/eWw==" saltValue="s2mvYV66WCA9Cv2U9eoE9w==" spinCount="100000" sheet="1" formatRows="0" insertColumns="0" selectLockedCells="1"/>
  <mergeCells count="132">
    <mergeCell ref="O8:R8"/>
    <mergeCell ref="O5:R7"/>
    <mergeCell ref="B90:N90"/>
    <mergeCell ref="C91:N91"/>
    <mergeCell ref="C92:N92"/>
    <mergeCell ref="C93:N93"/>
    <mergeCell ref="G68:H68"/>
    <mergeCell ref="I68:J68"/>
    <mergeCell ref="I69:J69"/>
    <mergeCell ref="I70:J70"/>
    <mergeCell ref="I74:J74"/>
    <mergeCell ref="K68:M68"/>
    <mergeCell ref="B78:N78"/>
    <mergeCell ref="C79:N79"/>
    <mergeCell ref="C80:N80"/>
    <mergeCell ref="B82:N82"/>
    <mergeCell ref="B81:N81"/>
    <mergeCell ref="C69:E69"/>
    <mergeCell ref="C54:N54"/>
    <mergeCell ref="H56:N58"/>
    <mergeCell ref="C57:E57"/>
    <mergeCell ref="F57:G57"/>
    <mergeCell ref="C58:E58"/>
    <mergeCell ref="F58:G58"/>
    <mergeCell ref="B63:N63"/>
    <mergeCell ref="C60:N61"/>
    <mergeCell ref="B41:N41"/>
    <mergeCell ref="C47:I47"/>
    <mergeCell ref="K44:N47"/>
    <mergeCell ref="B43:N43"/>
    <mergeCell ref="B51:N51"/>
    <mergeCell ref="C52:N52"/>
    <mergeCell ref="C53:N53"/>
    <mergeCell ref="B65:N65"/>
    <mergeCell ref="B84:N84"/>
    <mergeCell ref="B7:N7"/>
    <mergeCell ref="E26:J26"/>
    <mergeCell ref="B27:C27"/>
    <mergeCell ref="B29:C29"/>
    <mergeCell ref="B30:C30"/>
    <mergeCell ref="B31:C31"/>
    <mergeCell ref="B32:C32"/>
    <mergeCell ref="B23:I23"/>
    <mergeCell ref="E22:H22"/>
    <mergeCell ref="B36:C36"/>
    <mergeCell ref="K26:N26"/>
    <mergeCell ref="C46:I46"/>
    <mergeCell ref="B39:N39"/>
    <mergeCell ref="B17:C17"/>
    <mergeCell ref="B18:C18"/>
    <mergeCell ref="B8:I8"/>
    <mergeCell ref="I28:N28"/>
    <mergeCell ref="I29:N29"/>
    <mergeCell ref="I30:N30"/>
    <mergeCell ref="I31:N31"/>
    <mergeCell ref="I32:N32"/>
    <mergeCell ref="I33:N33"/>
    <mergeCell ref="O26:R26"/>
    <mergeCell ref="O27:R34"/>
    <mergeCell ref="E37:N37"/>
    <mergeCell ref="E27:H27"/>
    <mergeCell ref="E29:H29"/>
    <mergeCell ref="E30:H30"/>
    <mergeCell ref="E31:H31"/>
    <mergeCell ref="E32:H32"/>
    <mergeCell ref="B33:C33"/>
    <mergeCell ref="B34:C34"/>
    <mergeCell ref="I34:N34"/>
    <mergeCell ref="I35:N35"/>
    <mergeCell ref="I36:N36"/>
    <mergeCell ref="S15:T15"/>
    <mergeCell ref="S12:T14"/>
    <mergeCell ref="E18:H18"/>
    <mergeCell ref="Q9:R9"/>
    <mergeCell ref="O9:P9"/>
    <mergeCell ref="Q21:R21"/>
    <mergeCell ref="O21:P21"/>
    <mergeCell ref="Q15:R15"/>
    <mergeCell ref="O15:P15"/>
    <mergeCell ref="K15:N15"/>
    <mergeCell ref="I17:J17"/>
    <mergeCell ref="I16:J16"/>
    <mergeCell ref="E17:H17"/>
    <mergeCell ref="E15:I15"/>
    <mergeCell ref="G6:I6"/>
    <mergeCell ref="J6:N6"/>
    <mergeCell ref="B35:C35"/>
    <mergeCell ref="E33:H33"/>
    <mergeCell ref="E34:H34"/>
    <mergeCell ref="E35:H35"/>
    <mergeCell ref="E36:H36"/>
    <mergeCell ref="I27:N27"/>
    <mergeCell ref="C95:N96"/>
    <mergeCell ref="I11:K11"/>
    <mergeCell ref="E28:H28"/>
    <mergeCell ref="B49:N49"/>
    <mergeCell ref="B19:C19"/>
    <mergeCell ref="E19:H19"/>
    <mergeCell ref="C40:N40"/>
    <mergeCell ref="C70:F70"/>
    <mergeCell ref="C74:F74"/>
    <mergeCell ref="C66:N66"/>
    <mergeCell ref="B28:C28"/>
    <mergeCell ref="B20:C20"/>
    <mergeCell ref="E20:H20"/>
    <mergeCell ref="C72:N72"/>
    <mergeCell ref="C85:N85"/>
    <mergeCell ref="C86:N86"/>
    <mergeCell ref="B88:N88"/>
    <mergeCell ref="K74:L74"/>
    <mergeCell ref="K69:L69"/>
    <mergeCell ref="K70:L70"/>
    <mergeCell ref="B94:I94"/>
    <mergeCell ref="B76:N76"/>
    <mergeCell ref="C44:I44"/>
    <mergeCell ref="C45:I45"/>
    <mergeCell ref="J1:M1"/>
    <mergeCell ref="B9:N9"/>
    <mergeCell ref="B10:I10"/>
    <mergeCell ref="B13:H13"/>
    <mergeCell ref="B14:I14"/>
    <mergeCell ref="B24:I24"/>
    <mergeCell ref="K24:M24"/>
    <mergeCell ref="B16:C16"/>
    <mergeCell ref="B22:C22"/>
    <mergeCell ref="B6:E6"/>
    <mergeCell ref="B11:H11"/>
    <mergeCell ref="B12:H12"/>
    <mergeCell ref="E21:I21"/>
    <mergeCell ref="B15:C15"/>
    <mergeCell ref="E16:H16"/>
    <mergeCell ref="I12:K12"/>
  </mergeCells>
  <phoneticPr fontId="6" type="noConversion"/>
  <conditionalFormatting sqref="K17">
    <cfRule type="cellIs" dxfId="148" priority="69" operator="lessThan">
      <formula>0</formula>
    </cfRule>
  </conditionalFormatting>
  <conditionalFormatting sqref="T20:T22 T16:T18">
    <cfRule type="cellIs" dxfId="147" priority="68" operator="equal">
      <formula>0</formula>
    </cfRule>
  </conditionalFormatting>
  <conditionalFormatting sqref="M18">
    <cfRule type="cellIs" dxfId="146" priority="54" operator="equal">
      <formula>0</formula>
    </cfRule>
  </conditionalFormatting>
  <conditionalFormatting sqref="M16">
    <cfRule type="cellIs" dxfId="145" priority="55" operator="equal">
      <formula>0</formula>
    </cfRule>
  </conditionalFormatting>
  <conditionalFormatting sqref="M20">
    <cfRule type="cellIs" dxfId="144" priority="52" operator="equal">
      <formula>0</formula>
    </cfRule>
  </conditionalFormatting>
  <conditionalFormatting sqref="N16">
    <cfRule type="expression" dxfId="143" priority="51">
      <formula>M16=0</formula>
    </cfRule>
  </conditionalFormatting>
  <conditionalFormatting sqref="N18">
    <cfRule type="expression" dxfId="142" priority="48">
      <formula>M18=0</formula>
    </cfRule>
  </conditionalFormatting>
  <conditionalFormatting sqref="N20">
    <cfRule type="expression" dxfId="141" priority="46">
      <formula>M20=0</formula>
    </cfRule>
  </conditionalFormatting>
  <conditionalFormatting sqref="M22">
    <cfRule type="cellIs" dxfId="140" priority="45" operator="equal">
      <formula>0</formula>
    </cfRule>
  </conditionalFormatting>
  <conditionalFormatting sqref="N22">
    <cfRule type="expression" dxfId="139" priority="39">
      <formula>M22=0</formula>
    </cfRule>
  </conditionalFormatting>
  <conditionalFormatting sqref="Q17 Q22">
    <cfRule type="expression" dxfId="138" priority="28">
      <formula>M17=0</formula>
    </cfRule>
  </conditionalFormatting>
  <conditionalFormatting sqref="Q16">
    <cfRule type="expression" dxfId="137" priority="27">
      <formula>M16=0</formula>
    </cfRule>
  </conditionalFormatting>
  <conditionalFormatting sqref="Q18">
    <cfRule type="expression" dxfId="136" priority="26">
      <formula>M18=0</formula>
    </cfRule>
  </conditionalFormatting>
  <conditionalFormatting sqref="Q20">
    <cfRule type="expression" dxfId="135" priority="24">
      <formula>M20=0</formula>
    </cfRule>
  </conditionalFormatting>
  <conditionalFormatting sqref="R17 R22">
    <cfRule type="expression" dxfId="134" priority="22">
      <formula>M17=0</formula>
    </cfRule>
  </conditionalFormatting>
  <conditionalFormatting sqref="R16">
    <cfRule type="expression" dxfId="133" priority="21">
      <formula>M16=0</formula>
    </cfRule>
  </conditionalFormatting>
  <conditionalFormatting sqref="R18">
    <cfRule type="expression" dxfId="132" priority="20">
      <formula>M18=0</formula>
    </cfRule>
  </conditionalFormatting>
  <conditionalFormatting sqref="R20">
    <cfRule type="expression" dxfId="131" priority="18">
      <formula>M20=0</formula>
    </cfRule>
  </conditionalFormatting>
  <conditionalFormatting sqref="N17">
    <cfRule type="expression" dxfId="130" priority="14">
      <formula>M17&lt;0</formula>
    </cfRule>
  </conditionalFormatting>
  <conditionalFormatting sqref="M17">
    <cfRule type="cellIs" dxfId="129" priority="15" operator="lessThan">
      <formula>0</formula>
    </cfRule>
  </conditionalFormatting>
  <conditionalFormatting sqref="L17">
    <cfRule type="cellIs" dxfId="128" priority="13" operator="lessThan">
      <formula>0</formula>
    </cfRule>
  </conditionalFormatting>
  <conditionalFormatting sqref="T19">
    <cfRule type="cellIs" dxfId="127" priority="7" operator="equal">
      <formula>0</formula>
    </cfRule>
  </conditionalFormatting>
  <conditionalFormatting sqref="N19">
    <cfRule type="expression" dxfId="126" priority="5">
      <formula>M19=0</formula>
    </cfRule>
  </conditionalFormatting>
  <conditionalFormatting sqref="Q19">
    <cfRule type="expression" dxfId="125" priority="4">
      <formula>M19=0</formula>
    </cfRule>
  </conditionalFormatting>
  <conditionalFormatting sqref="R19">
    <cfRule type="expression" dxfId="124" priority="3">
      <formula>M19=0</formula>
    </cfRule>
  </conditionalFormatting>
  <conditionalFormatting sqref="M19">
    <cfRule type="cellIs" dxfId="123" priority="1" operator="equal">
      <formula>0</formula>
    </cfRule>
  </conditionalFormatting>
  <dataValidations count="3">
    <dataValidation type="list" allowBlank="1" showDropDown="1" showInputMessage="1" showErrorMessage="1" sqref="B38 E27:E37" xr:uid="{071C908B-9CEC-4240-AA40-7F8A81760BBD}">
      <formula1>Namen</formula1>
    </dataValidation>
    <dataValidation type="list" allowBlank="1" showInputMessage="1" showErrorMessage="1" sqref="B27:B36 C29:C36 C27" xr:uid="{5D93C749-56A8-C943-9F7C-440478E9F19E}">
      <formula1>Nummern</formula1>
    </dataValidation>
    <dataValidation allowBlank="1" showInputMessage="1" sqref="I27:I36 J28:K36" xr:uid="{E1CD7375-4391-AB48-9B98-67682D7765D6}"/>
  </dataValidations>
  <hyperlinks>
    <hyperlink ref="B49:N49" location="'Brine-Calculator'!K8" display="Click here to get to our Brine Calculator, where you can enter the desired brine quantity you want to produce." xr:uid="{0204888E-933A-9F41-97F6-1C6007225F93}"/>
    <hyperlink ref="D37" r:id="rId1" xr:uid="{9A76095C-3218-CA44-B134-D52C9ED1176F}"/>
    <hyperlink ref="B8" r:id="rId2" xr:uid="{533E1A5C-BFED-484A-B3BD-CB66D867B1AA}"/>
  </hyperlinks>
  <pageMargins left="0.7" right="0.7" top="0.78740157499999996" bottom="0.78740157499999996" header="0.3" footer="0.3"/>
  <pageSetup paperSize="9" scale="67"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7" min="1" max="13" man="1"/>
  </rowBreaks>
  <drawing r:id="rId4"/>
  <picture r:id="rId5"/>
  <extLst>
    <ext xmlns:x14="http://schemas.microsoft.com/office/spreadsheetml/2009/9/main" uri="{CCE6A557-97BC-4b89-ADB6-D9C93CAAB3DF}">
      <x14:dataValidations xmlns:xm="http://schemas.microsoft.com/office/excel/2006/main" count="10">
        <x14:dataValidation type="list" allowBlank="1" showInputMessage="1" showErrorMessage="1" xr:uid="{D3D112B6-6E41-4744-AF33-2147854E9B54}">
          <x14:formula1>
            <xm:f>Functions!$Z$17:$Z$20</xm:f>
          </x14:formula1>
          <xm:sqref>K18</xm:sqref>
        </x14:dataValidation>
        <x14:dataValidation type="list" allowBlank="1" showInputMessage="1" showErrorMessage="1" xr:uid="{3184247A-ECAC-4F4A-AD70-816401614D80}">
          <x14:formula1>
            <xm:f>Functions!$Z$3:$Z$4</xm:f>
          </x14:formula1>
          <xm:sqref>B6:E6</xm:sqref>
        </x14:dataValidation>
        <x14:dataValidation type="list" allowBlank="1" showInputMessage="1" showErrorMessage="1" xr:uid="{1974AAFB-EFF4-A64B-AD9C-D9BD242F8A8A}">
          <x14:formula1>
            <xm:f>Functions!$Z$11:$Z$12</xm:f>
          </x14:formula1>
          <xm:sqref>G6</xm:sqref>
        </x14:dataValidation>
        <x14:dataValidation type="list" allowBlank="1" showInputMessage="1" showErrorMessage="1" xr:uid="{CF7226F4-9A09-5E41-A3B9-C08090259E9E}">
          <x14:formula1>
            <xm:f>Functions!$W$3:$W$6</xm:f>
          </x14:formula1>
          <xm:sqref>J6</xm:sqref>
        </x14:dataValidation>
        <x14:dataValidation type="list" allowBlank="1" showInputMessage="1" showErrorMessage="1" xr:uid="{DEB65162-614E-CD4C-B189-99637B2AF468}">
          <x14:formula1>
            <xm:f>Functions!$Z$5:$Z$8</xm:f>
          </x14:formula1>
          <xm:sqref>F6</xm:sqref>
        </x14:dataValidation>
        <x14:dataValidation type="list" allowBlank="1" showInputMessage="1" xr:uid="{00000000-0002-0000-0100-000001000000}">
          <x14:formula1>
            <xm:f>Functions!$X$6:$X$8</xm:f>
          </x14:formula1>
          <xm:sqref>M11</xm:sqref>
        </x14:dataValidation>
        <x14:dataValidation type="list" allowBlank="1" showInputMessage="1" showErrorMessage="1" xr:uid="{5E5D93C2-F50E-D042-8F1A-38A04D4E0C81}">
          <x14:formula1>
            <xm:f>Functions!$Y$8:$Y$23</xm:f>
          </x14:formula1>
          <xm:sqref>M12</xm:sqref>
        </x14:dataValidation>
        <x14:dataValidation type="list" allowBlank="1" showInputMessage="1" showErrorMessage="1" xr:uid="{FFA3CBA5-725C-7F40-8D27-EE395CCD1E22}">
          <x14:formula1>
            <xm:f>Functions!$V$11:$V$12</xm:f>
          </x14:formula1>
          <xm:sqref>K20 K22</xm:sqref>
        </x14:dataValidation>
        <x14:dataValidation type="list" allowBlank="1" showInputMessage="1" xr:uid="{8C9A2EA2-C8F6-914F-9929-863E87193DA4}">
          <x14:formula1>
            <xm:f>Functions!$V$3:$V$8</xm:f>
          </x14:formula1>
          <xm:sqref>I22 I18:I20</xm:sqref>
        </x14:dataValidation>
        <x14:dataValidation type="list" allowBlank="1" showInputMessage="1" showErrorMessage="1" xr:uid="{BC6EE046-B9B9-7848-B1E1-AA2576DE2473}">
          <x14:formula1>
            <xm:f>Functions!$Z$13:$Z$16</xm:f>
          </x14:formula1>
          <xm:sqref>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8"/>
  <sheetViews>
    <sheetView showGridLines="0" zoomScaleNormal="100" workbookViewId="0">
      <selection activeCell="B23" sqref="B23:M23"/>
    </sheetView>
  </sheetViews>
  <sheetFormatPr baseColWidth="10" defaultColWidth="10.83203125" defaultRowHeight="19" x14ac:dyDescent="0.25"/>
  <cols>
    <col min="2" max="2" width="4.1640625" style="85" customWidth="1"/>
    <col min="3" max="3" width="5.6640625" customWidth="1"/>
    <col min="4" max="4" width="4.33203125" style="68" customWidth="1"/>
    <col min="5" max="5" width="12.1640625" style="68" customWidth="1"/>
    <col min="6" max="6" width="15.83203125" style="68" customWidth="1"/>
    <col min="7" max="7" width="2.33203125" style="68" bestFit="1" customWidth="1"/>
    <col min="8" max="9" width="21.6640625" style="68"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42"/>
      <c r="K1" s="342"/>
      <c r="L1" s="342"/>
      <c r="M1" s="69"/>
      <c r="P1" t="s">
        <v>178</v>
      </c>
    </row>
    <row r="2" spans="2:20" ht="24" x14ac:dyDescent="0.2">
      <c r="J2" s="180"/>
      <c r="K2" s="180"/>
      <c r="L2" s="180"/>
      <c r="M2" s="69"/>
    </row>
    <row r="3" spans="2:20" ht="24" x14ac:dyDescent="0.2">
      <c r="J3" s="180"/>
      <c r="K3" s="180"/>
      <c r="L3" s="180"/>
      <c r="M3" s="69"/>
    </row>
    <row r="4" spans="2:20" ht="24" x14ac:dyDescent="0.3">
      <c r="J4" s="180"/>
      <c r="K4" s="180"/>
      <c r="L4" s="180"/>
      <c r="M4" s="69"/>
      <c r="N4" s="235"/>
      <c r="O4" s="235"/>
      <c r="P4" s="235"/>
      <c r="Q4" s="235"/>
    </row>
    <row r="5" spans="2:20" ht="37" x14ac:dyDescent="0.45">
      <c r="B5" s="434" t="s">
        <v>3154</v>
      </c>
      <c r="C5" s="434"/>
      <c r="D5" s="434"/>
      <c r="E5" s="434"/>
      <c r="F5" s="434"/>
      <c r="G5" s="434"/>
      <c r="H5" s="434"/>
      <c r="I5" s="434"/>
      <c r="J5" s="434"/>
      <c r="K5" s="434"/>
      <c r="L5" s="434"/>
      <c r="M5" s="434"/>
      <c r="N5" s="412"/>
      <c r="O5" s="412"/>
      <c r="P5" s="412"/>
      <c r="Q5" s="412"/>
      <c r="R5" s="7"/>
    </row>
    <row r="6" spans="2:20" s="7" customFormat="1" ht="25" customHeight="1" thickBot="1" x14ac:dyDescent="0.35">
      <c r="B6" s="343" t="s">
        <v>3126</v>
      </c>
      <c r="C6" s="343"/>
      <c r="D6" s="343"/>
      <c r="E6" s="343"/>
      <c r="F6" s="343"/>
      <c r="G6" s="343"/>
      <c r="H6" s="343"/>
      <c r="I6" s="343"/>
      <c r="J6" s="343"/>
      <c r="K6" s="431"/>
      <c r="L6" s="431"/>
      <c r="M6" s="343"/>
      <c r="N6" s="412" t="s">
        <v>3119</v>
      </c>
      <c r="O6" s="412"/>
      <c r="P6" s="412"/>
      <c r="Q6" s="412"/>
    </row>
    <row r="7" spans="2:20" s="70" customFormat="1" ht="25" customHeight="1" x14ac:dyDescent="0.25">
      <c r="B7" s="344" t="s">
        <v>3153</v>
      </c>
      <c r="C7" s="344"/>
      <c r="D7" s="344"/>
      <c r="E7" s="344"/>
      <c r="F7" s="344"/>
      <c r="G7" s="344"/>
      <c r="H7" s="344"/>
      <c r="I7" s="344"/>
      <c r="J7" s="344"/>
      <c r="K7" s="430">
        <v>100</v>
      </c>
      <c r="L7" s="430"/>
      <c r="M7" s="175" t="s">
        <v>0</v>
      </c>
      <c r="N7" s="433" t="s">
        <v>3134</v>
      </c>
      <c r="O7" s="433"/>
      <c r="P7" s="433"/>
      <c r="Q7" s="433"/>
      <c r="R7" s="7"/>
      <c r="S7" s="7"/>
      <c r="T7" s="7"/>
    </row>
    <row r="8" spans="2:20" s="7" customFormat="1" ht="21" customHeight="1" x14ac:dyDescent="0.25">
      <c r="B8" s="435" t="str">
        <f>"Water / Flaked Ice"</f>
        <v>Water / Flaked Ice</v>
      </c>
      <c r="C8" s="435"/>
      <c r="D8" s="435"/>
      <c r="E8" s="435"/>
      <c r="F8" s="435"/>
      <c r="G8" s="435"/>
      <c r="H8" s="435"/>
      <c r="I8" s="435"/>
      <c r="J8" s="435"/>
      <c r="K8" s="237">
        <f>Water2/(Meat2*YieldIncrease)</f>
        <v>0.89799999999999991</v>
      </c>
      <c r="L8" s="238">
        <f>K8*BrineAmount</f>
        <v>89.8</v>
      </c>
      <c r="M8" s="239" t="str">
        <f>IF(L8&lt;&gt;"","kg","")</f>
        <v>kg</v>
      </c>
      <c r="N8" s="240">
        <v>0.01</v>
      </c>
      <c r="O8" s="241" t="str">
        <f t="shared" ref="O8" si="0">IF(N8&lt;&gt;"","EUR","")</f>
        <v>EUR</v>
      </c>
      <c r="P8" s="242">
        <f t="shared" ref="P8" si="1">IF(N8&lt;&gt;"",ROUND(N8*L8,2),"")</f>
        <v>0.9</v>
      </c>
      <c r="Q8" s="243" t="str">
        <f t="shared" ref="Q8" si="2">IF(P8&lt;&gt;"","EUR","")</f>
        <v>EUR</v>
      </c>
      <c r="R8" s="248"/>
    </row>
    <row r="9" spans="2:20" s="77" customFormat="1" ht="25" customHeight="1" x14ac:dyDescent="0.25">
      <c r="B9" s="355" t="s">
        <v>34</v>
      </c>
      <c r="C9" s="355"/>
      <c r="D9" s="96" t="s">
        <v>43</v>
      </c>
      <c r="E9" s="387" t="s">
        <v>3155</v>
      </c>
      <c r="F9" s="432"/>
      <c r="G9" s="432"/>
      <c r="H9" s="432"/>
      <c r="I9" s="432"/>
      <c r="J9" s="432"/>
      <c r="K9" s="233" t="s">
        <v>86</v>
      </c>
      <c r="L9" s="233"/>
      <c r="M9" s="233"/>
      <c r="N9" s="384" t="s">
        <v>3143</v>
      </c>
      <c r="O9" s="384"/>
      <c r="P9" s="384" t="s">
        <v>3038</v>
      </c>
      <c r="Q9" s="384"/>
      <c r="R9"/>
      <c r="S9" s="7"/>
    </row>
    <row r="10" spans="2:20" ht="21" customHeight="1" x14ac:dyDescent="0.2">
      <c r="B10" s="349">
        <f>IF(ISNUMBER(Artikelnummer1),Artikelnummer1,"")</f>
        <v>11016</v>
      </c>
      <c r="C10" s="349"/>
      <c r="D10" s="97" t="str">
        <f>IF(ISNA(VLOOKUP(B10,AllData,2,0)),"",HYPERLINK(VLOOKUP(B10,AllData,7,0),"📌"))</f>
        <v>📌</v>
      </c>
      <c r="E10" s="356" t="str">
        <f t="shared" ref="E10:E14" si="3">IF(ISNUMBER(B10),IF(ISNA(VLOOKUP(B10,AllData,2)),"",VLOOKUP(B10,AllData,2)),"")</f>
        <v>AGAGEL® 400</v>
      </c>
      <c r="F10" s="356"/>
      <c r="G10" s="356"/>
      <c r="H10" s="356"/>
      <c r="I10" s="246"/>
      <c r="J10" s="98"/>
      <c r="K10" s="99">
        <f t="shared" ref="K10:K14" si="4">IF(L10&lt;&gt;"",L10/BrineAmount,"")</f>
        <v>8.4857142857142853E-2</v>
      </c>
      <c r="L10" s="100">
        <f t="shared" ref="L10:L14" si="5">IF(R10&lt;&gt;"",R10*BrineAmount,"")</f>
        <v>8.4857142857142858</v>
      </c>
      <c r="M10" s="101" t="str">
        <f t="shared" ref="M10:M12" si="6">IF(L10&lt;&gt;"","kg","")</f>
        <v>kg</v>
      </c>
      <c r="N10" s="212">
        <f t="shared" ref="N10:N14" si="7">IF(L10&lt;&gt;"",IF(ISNA(VLOOKUP(B10,AllData,2,0)),"",VLOOKUP(B10,AllData,4,0)),"")</f>
        <v>9.4</v>
      </c>
      <c r="O10" s="9" t="str">
        <f t="shared" ref="O10:O14" si="8">IF(N10&lt;&gt;"","EUR","")</f>
        <v>EUR</v>
      </c>
      <c r="P10" s="10">
        <f t="shared" ref="P10:P14" si="9">IF(N10&lt;&gt;"",ROUND(N10*L10,2),"")</f>
        <v>79.77</v>
      </c>
      <c r="Q10" s="11" t="str">
        <f t="shared" ref="Q10:Q14" si="10">IF(P10&lt;&gt;"","EUR","")</f>
        <v>EUR</v>
      </c>
      <c r="R10" s="252">
        <f>IF(E10&lt;&gt;"",Menge1/(Meat2*YieldIncrease),"")</f>
        <v>8.4857142857142853E-2</v>
      </c>
      <c r="S10" s="247"/>
      <c r="T10" s="234"/>
    </row>
    <row r="11" spans="2:20" ht="21" customHeight="1" x14ac:dyDescent="0.2">
      <c r="B11" s="349" t="str">
        <f>IF(ISNUMBER(Artikelnummer2),Artikelnummer2,"")</f>
        <v/>
      </c>
      <c r="C11" s="349"/>
      <c r="D11" s="97" t="str">
        <f t="shared" ref="D11:D13" si="11">IF(ISNA(VLOOKUP(B11,AllData,2,0)),"",HYPERLINK(VLOOKUP(B11,AllData,7,0),"📌"))</f>
        <v/>
      </c>
      <c r="E11" s="356" t="s">
        <v>9</v>
      </c>
      <c r="F11" s="356"/>
      <c r="G11" s="356"/>
      <c r="H11" s="356"/>
      <c r="I11" s="246"/>
      <c r="J11" s="98"/>
      <c r="K11" s="99">
        <f t="shared" si="4"/>
        <v>1.7142857142857144E-2</v>
      </c>
      <c r="L11" s="100">
        <f t="shared" si="5"/>
        <v>1.7142857142857144</v>
      </c>
      <c r="M11" s="101" t="str">
        <f t="shared" si="6"/>
        <v>kg</v>
      </c>
      <c r="N11" s="240">
        <v>0.01</v>
      </c>
      <c r="O11" s="9" t="str">
        <f t="shared" si="8"/>
        <v>EUR</v>
      </c>
      <c r="P11" s="10">
        <f t="shared" si="9"/>
        <v>0.02</v>
      </c>
      <c r="Q11" s="11" t="str">
        <f t="shared" si="10"/>
        <v>EUR</v>
      </c>
      <c r="R11" s="252">
        <f>IF(E11&lt;&gt;"",Menge2/(Meat2*YieldIncrease),"")</f>
        <v>1.7142857142857144E-2</v>
      </c>
      <c r="S11" s="247"/>
      <c r="T11" s="234"/>
    </row>
    <row r="12" spans="2:20" ht="21" x14ac:dyDescent="0.2">
      <c r="B12" s="349">
        <f>IF(ISNUMBER(Artikelnummer4),Artikelnummer4,"")</f>
        <v>11069</v>
      </c>
      <c r="C12" s="349"/>
      <c r="D12" s="97" t="str">
        <f t="shared" si="11"/>
        <v>📌</v>
      </c>
      <c r="E12" s="356" t="str">
        <f t="shared" si="3"/>
        <v>FibreMaxx WF 90</v>
      </c>
      <c r="F12" s="356"/>
      <c r="G12" s="356"/>
      <c r="H12" s="356"/>
      <c r="I12" s="246"/>
      <c r="J12" s="121"/>
      <c r="K12" s="99">
        <f t="shared" si="4"/>
        <v>0</v>
      </c>
      <c r="L12" s="100">
        <f t="shared" si="5"/>
        <v>0</v>
      </c>
      <c r="M12" s="101" t="str">
        <f t="shared" si="6"/>
        <v>kg</v>
      </c>
      <c r="N12" s="212">
        <f t="shared" si="7"/>
        <v>3.05</v>
      </c>
      <c r="O12" s="9" t="str">
        <f t="shared" si="8"/>
        <v>EUR</v>
      </c>
      <c r="P12" s="10">
        <f t="shared" si="9"/>
        <v>0</v>
      </c>
      <c r="Q12" s="11" t="str">
        <f t="shared" si="10"/>
        <v>EUR</v>
      </c>
      <c r="R12" s="252">
        <f>IF(E12&lt;&gt;"",Menge4/(Meat2*YieldIncrease),"")</f>
        <v>0</v>
      </c>
      <c r="S12" s="247"/>
      <c r="T12" s="234"/>
    </row>
    <row r="13" spans="2:20" ht="21" x14ac:dyDescent="0.2">
      <c r="B13" s="349">
        <f>IF(ISNUMBER(Artikelnummer5),Artikelnummer5,"")</f>
        <v>51008</v>
      </c>
      <c r="C13" s="349"/>
      <c r="D13" s="97" t="str">
        <f t="shared" si="11"/>
        <v>📌</v>
      </c>
      <c r="E13" s="356" t="str">
        <f t="shared" si="3"/>
        <v>BouillonMaxx Chicken [MSG-free]</v>
      </c>
      <c r="F13" s="356"/>
      <c r="G13" s="356"/>
      <c r="H13" s="356"/>
      <c r="I13" s="246"/>
      <c r="J13" s="98"/>
      <c r="K13" s="99">
        <f t="shared" si="4"/>
        <v>0</v>
      </c>
      <c r="L13" s="100">
        <f t="shared" si="5"/>
        <v>0</v>
      </c>
      <c r="M13" s="101" t="str">
        <f t="shared" ref="M13:M14" si="12">IF(L13&lt;&gt;"","kg","")</f>
        <v>kg</v>
      </c>
      <c r="N13" s="212">
        <f t="shared" si="7"/>
        <v>8.9</v>
      </c>
      <c r="O13" s="9" t="str">
        <f t="shared" si="8"/>
        <v>EUR</v>
      </c>
      <c r="P13" s="10">
        <f t="shared" si="9"/>
        <v>0</v>
      </c>
      <c r="Q13" s="11" t="str">
        <f t="shared" si="10"/>
        <v>EUR</v>
      </c>
      <c r="R13" s="252">
        <f>IF(E13&lt;&gt;"",Menge5/(Meat2*YieldIncrease),"")</f>
        <v>0</v>
      </c>
      <c r="S13" s="247"/>
      <c r="T13" s="234"/>
    </row>
    <row r="14" spans="2:20" ht="21" x14ac:dyDescent="0.2">
      <c r="B14" s="349">
        <f>IF(ISNUMBER(Artikelnummer6),Artikelnummer6,"")</f>
        <v>11146</v>
      </c>
      <c r="C14" s="349"/>
      <c r="D14" s="97" t="str">
        <f t="shared" ref="D14" si="13">IF(ISNA(VLOOKUP(B14,AllData,2,0)),"",HYPERLINK(VLOOKUP(B14,AllData,7,0),"📌"))</f>
        <v>📌</v>
      </c>
      <c r="E14" s="373" t="str">
        <f t="shared" si="3"/>
        <v>RoMaxx MB liquid</v>
      </c>
      <c r="F14" s="373"/>
      <c r="G14" s="373"/>
      <c r="H14" s="373"/>
      <c r="I14" s="246"/>
      <c r="J14" s="98"/>
      <c r="K14" s="99">
        <f t="shared" si="4"/>
        <v>0</v>
      </c>
      <c r="L14" s="100">
        <f t="shared" si="5"/>
        <v>0</v>
      </c>
      <c r="M14" s="101" t="str">
        <f t="shared" si="12"/>
        <v>kg</v>
      </c>
      <c r="N14" s="212">
        <f t="shared" si="7"/>
        <v>9.9</v>
      </c>
      <c r="O14" s="9" t="str">
        <f t="shared" si="8"/>
        <v>EUR</v>
      </c>
      <c r="P14" s="10">
        <f t="shared" si="9"/>
        <v>0</v>
      </c>
      <c r="Q14" s="11" t="str">
        <f t="shared" si="10"/>
        <v>EUR</v>
      </c>
      <c r="R14" s="252">
        <f>IF(E14&lt;&gt;"",Menge6/(Meat2*YieldIncrease),"")</f>
        <v>0</v>
      </c>
      <c r="S14" s="247"/>
      <c r="T14" s="234"/>
    </row>
    <row r="15" spans="2:20" ht="22" thickBot="1" x14ac:dyDescent="0.25">
      <c r="B15" s="396" t="s">
        <v>35</v>
      </c>
      <c r="C15" s="396"/>
      <c r="D15" s="396"/>
      <c r="E15" s="396"/>
      <c r="F15" s="396"/>
      <c r="G15" s="396"/>
      <c r="H15" s="396"/>
      <c r="I15" s="396"/>
      <c r="J15" s="396"/>
      <c r="K15" s="107">
        <f>L15/MeatAndWater2</f>
        <v>0.77607852088564244</v>
      </c>
      <c r="L15" s="108">
        <f>SUM(L10:L14)</f>
        <v>10.199999999999999</v>
      </c>
      <c r="M15" s="109" t="s">
        <v>0</v>
      </c>
      <c r="N15" s="236" t="str">
        <f>"ø "&amp;ROUND(P15/L15,2)</f>
        <v>ø 7,82</v>
      </c>
      <c r="O15" s="110" t="s">
        <v>3127</v>
      </c>
      <c r="P15" s="111">
        <f>SUM(P10:P14)</f>
        <v>79.789999999999992</v>
      </c>
      <c r="Q15" s="112" t="s">
        <v>3127</v>
      </c>
      <c r="R15" s="249"/>
      <c r="S15" s="247"/>
      <c r="T15" s="234"/>
    </row>
    <row r="16" spans="2:20" ht="35" customHeight="1" thickBot="1" x14ac:dyDescent="0.25">
      <c r="B16" s="347" t="s">
        <v>3158</v>
      </c>
      <c r="C16" s="347"/>
      <c r="D16" s="347"/>
      <c r="E16" s="347"/>
      <c r="F16" s="347"/>
      <c r="G16" s="347"/>
      <c r="H16" s="347"/>
      <c r="I16" s="347"/>
      <c r="J16" s="347"/>
      <c r="K16" s="348">
        <f>SUM(L8,L15)</f>
        <v>100</v>
      </c>
      <c r="L16" s="348"/>
      <c r="M16" s="113" t="s">
        <v>0</v>
      </c>
      <c r="N16" s="211">
        <f>P16/K16</f>
        <v>0.79789999999999994</v>
      </c>
      <c r="O16" s="189" t="str">
        <f>"€ / kg"</f>
        <v>€ / kg</v>
      </c>
      <c r="P16" s="190">
        <f>SUM(P2,P15)</f>
        <v>79.789999999999992</v>
      </c>
      <c r="Q16" s="191" t="s">
        <v>3127</v>
      </c>
      <c r="S16" s="247"/>
      <c r="T16" s="234"/>
    </row>
    <row r="17" spans="2:20" ht="10" customHeight="1" thickBot="1" x14ac:dyDescent="0.25">
      <c r="B17"/>
      <c r="D17"/>
      <c r="E17"/>
      <c r="F17"/>
      <c r="G17"/>
      <c r="H17"/>
      <c r="I17"/>
      <c r="J17"/>
      <c r="K17"/>
      <c r="L17"/>
      <c r="M17" s="80"/>
      <c r="S17" s="247"/>
      <c r="T17" s="234"/>
    </row>
    <row r="18" spans="2:20" ht="25" customHeight="1" thickTop="1" x14ac:dyDescent="0.2">
      <c r="B18" s="441" t="s">
        <v>3160</v>
      </c>
      <c r="C18" s="442"/>
      <c r="D18" s="442"/>
      <c r="E18" s="442"/>
      <c r="F18" s="442"/>
      <c r="G18" s="442"/>
      <c r="H18" s="442"/>
      <c r="I18" s="442"/>
      <c r="J18" s="442"/>
      <c r="K18" s="439" t="s">
        <v>3146</v>
      </c>
      <c r="L18" s="439"/>
      <c r="M18" s="440"/>
      <c r="N18" s="388" t="s">
        <v>3142</v>
      </c>
      <c r="O18" s="388"/>
      <c r="P18" s="388"/>
      <c r="Q18" s="388"/>
    </row>
    <row r="19" spans="2:20" ht="20" customHeight="1" x14ac:dyDescent="0.2">
      <c r="B19" s="183" t="s">
        <v>3010</v>
      </c>
      <c r="C19" s="341" t="s">
        <v>3044</v>
      </c>
      <c r="D19" s="341"/>
      <c r="E19" s="341"/>
      <c r="F19" s="341"/>
      <c r="G19" s="341"/>
      <c r="H19" s="341"/>
      <c r="I19" s="341"/>
      <c r="J19" s="341"/>
      <c r="K19" s="408"/>
      <c r="L19" s="408"/>
      <c r="M19" s="409"/>
      <c r="N19" s="438" t="s">
        <v>3128</v>
      </c>
      <c r="O19" s="438"/>
      <c r="P19" s="438"/>
      <c r="Q19" s="438"/>
    </row>
    <row r="20" spans="2:20" ht="19" customHeight="1" x14ac:dyDescent="0.2">
      <c r="B20" s="183" t="s">
        <v>3010</v>
      </c>
      <c r="C20" s="341" t="s">
        <v>3009</v>
      </c>
      <c r="D20" s="341"/>
      <c r="E20" s="341"/>
      <c r="F20" s="341"/>
      <c r="G20" s="341"/>
      <c r="H20" s="341"/>
      <c r="I20" s="341"/>
      <c r="J20" s="341"/>
      <c r="K20" s="408"/>
      <c r="L20" s="408"/>
      <c r="M20" s="409"/>
      <c r="N20" s="438"/>
      <c r="O20" s="438"/>
      <c r="P20" s="438"/>
      <c r="Q20" s="438"/>
    </row>
    <row r="21" spans="2:20" ht="20" customHeight="1" x14ac:dyDescent="0.2">
      <c r="B21" s="183" t="s">
        <v>3010</v>
      </c>
      <c r="C21" s="341" t="s">
        <v>3156</v>
      </c>
      <c r="D21" s="341"/>
      <c r="E21" s="341"/>
      <c r="F21" s="341"/>
      <c r="G21" s="341"/>
      <c r="H21" s="341"/>
      <c r="I21" s="341"/>
      <c r="J21" s="341"/>
      <c r="K21" s="408"/>
      <c r="L21" s="408"/>
      <c r="M21" s="409"/>
      <c r="N21" s="438"/>
      <c r="O21" s="438"/>
      <c r="P21" s="438"/>
      <c r="Q21" s="438"/>
    </row>
    <row r="22" spans="2:20" ht="10" customHeight="1" x14ac:dyDescent="0.2">
      <c r="B22" s="183"/>
      <c r="C22" s="232"/>
      <c r="D22" s="232"/>
      <c r="E22" s="232"/>
      <c r="F22" s="232"/>
      <c r="G22" s="232"/>
      <c r="H22" s="232"/>
      <c r="I22" s="232"/>
      <c r="J22" s="232"/>
      <c r="K22" s="244"/>
      <c r="L22" s="244"/>
      <c r="M22" s="245"/>
      <c r="N22" s="438"/>
      <c r="O22" s="438"/>
      <c r="P22" s="438"/>
      <c r="Q22" s="438"/>
    </row>
    <row r="23" spans="2:20" ht="20" thickBot="1" x14ac:dyDescent="0.25">
      <c r="B23" s="363" t="s">
        <v>3157</v>
      </c>
      <c r="C23" s="436"/>
      <c r="D23" s="436"/>
      <c r="E23" s="436"/>
      <c r="F23" s="436"/>
      <c r="G23" s="436"/>
      <c r="H23" s="436"/>
      <c r="I23" s="436"/>
      <c r="J23" s="436"/>
      <c r="K23" s="436"/>
      <c r="L23" s="436"/>
      <c r="M23" s="437"/>
      <c r="N23" s="438"/>
      <c r="O23" s="438"/>
      <c r="P23" s="438"/>
      <c r="Q23" s="438"/>
    </row>
    <row r="24" spans="2:20" ht="17" thickTop="1" x14ac:dyDescent="0.2">
      <c r="D24"/>
      <c r="E24"/>
      <c r="F24"/>
      <c r="G24"/>
      <c r="H24"/>
      <c r="I24"/>
      <c r="J24"/>
      <c r="K24"/>
      <c r="L24"/>
      <c r="M24" s="80"/>
      <c r="N24" s="438"/>
      <c r="O24" s="438"/>
      <c r="P24" s="438"/>
      <c r="Q24" s="438"/>
    </row>
    <row r="25" spans="2:20" ht="16" x14ac:dyDescent="0.2">
      <c r="D25"/>
      <c r="E25"/>
      <c r="F25"/>
      <c r="G25"/>
      <c r="H25"/>
      <c r="I25"/>
      <c r="J25"/>
      <c r="K25"/>
      <c r="L25"/>
      <c r="M25" s="80"/>
      <c r="N25" s="438"/>
      <c r="O25" s="438"/>
      <c r="P25" s="438"/>
      <c r="Q25" s="438"/>
    </row>
    <row r="26" spans="2:20" ht="16" x14ac:dyDescent="0.2">
      <c r="D26"/>
      <c r="E26"/>
      <c r="F26"/>
      <c r="G26"/>
      <c r="H26"/>
      <c r="I26"/>
      <c r="J26"/>
      <c r="K26"/>
      <c r="L26"/>
      <c r="M26" s="80"/>
      <c r="N26" s="438"/>
      <c r="O26" s="438"/>
      <c r="P26" s="438"/>
      <c r="Q26" s="438"/>
    </row>
    <row r="27" spans="2:20" ht="16" x14ac:dyDescent="0.2">
      <c r="D27"/>
      <c r="E27"/>
      <c r="F27"/>
      <c r="G27"/>
      <c r="H27"/>
      <c r="I27"/>
      <c r="J27"/>
      <c r="K27"/>
      <c r="L27"/>
      <c r="M27" s="80"/>
      <c r="N27" s="438"/>
      <c r="O27" s="438"/>
      <c r="P27" s="438"/>
      <c r="Q27" s="438"/>
    </row>
    <row r="28" spans="2:20" ht="16" x14ac:dyDescent="0.2">
      <c r="D28"/>
      <c r="E28"/>
      <c r="F28"/>
      <c r="G28"/>
      <c r="H28"/>
      <c r="I28"/>
      <c r="J28"/>
      <c r="K28"/>
      <c r="L28"/>
      <c r="M28" s="80"/>
      <c r="N28" s="438"/>
      <c r="O28" s="438"/>
      <c r="P28" s="438"/>
      <c r="Q28" s="438"/>
    </row>
    <row r="29" spans="2:20" ht="16" x14ac:dyDescent="0.2">
      <c r="D29"/>
      <c r="E29"/>
      <c r="F29"/>
      <c r="G29"/>
      <c r="H29"/>
      <c r="I29"/>
      <c r="J29"/>
      <c r="K29"/>
      <c r="L29"/>
      <c r="M29" s="80"/>
    </row>
    <row r="30" spans="2:20" ht="16" x14ac:dyDescent="0.2">
      <c r="D30"/>
      <c r="E30"/>
      <c r="F30"/>
      <c r="G30"/>
      <c r="H30"/>
      <c r="I30"/>
      <c r="J30"/>
      <c r="K30"/>
      <c r="L30"/>
      <c r="M30" s="80"/>
    </row>
    <row r="31" spans="2:20" ht="16" x14ac:dyDescent="0.2">
      <c r="D31"/>
      <c r="E31"/>
      <c r="F31"/>
      <c r="G31"/>
      <c r="H31"/>
      <c r="I31"/>
      <c r="J31"/>
      <c r="K31"/>
      <c r="L31"/>
      <c r="M31" s="80"/>
    </row>
    <row r="32" spans="2:20"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row>
    <row r="109" spans="4:18" ht="16" x14ac:dyDescent="0.2">
      <c r="D109"/>
      <c r="E109"/>
      <c r="F109"/>
      <c r="G109"/>
      <c r="H109"/>
      <c r="I109"/>
      <c r="J109"/>
      <c r="K109"/>
      <c r="L109"/>
      <c r="M109" s="80"/>
      <c r="R109" s="204"/>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row>
    <row r="190" spans="4:18" ht="16" x14ac:dyDescent="0.2">
      <c r="D190"/>
      <c r="E190"/>
      <c r="F190"/>
      <c r="G190"/>
      <c r="H190"/>
      <c r="I190"/>
      <c r="J190"/>
      <c r="K190"/>
      <c r="L190"/>
      <c r="M190" s="80"/>
      <c r="R190" s="205"/>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row r="2228" spans="4:13" ht="16" x14ac:dyDescent="0.2">
      <c r="D2228"/>
      <c r="E2228"/>
      <c r="F2228"/>
      <c r="G2228"/>
      <c r="H2228"/>
      <c r="I2228"/>
      <c r="J2228"/>
      <c r="K2228"/>
      <c r="L2228"/>
      <c r="M2228" s="80"/>
    </row>
  </sheetData>
  <sheetProtection algorithmName="SHA-512" hashValue="c4LeDxy9PuJqVOM4RPkVd2PyswGbeVcbfgMbYjxMtsBgLzsugl0SAQljntCeL7dFsEHRqpxZbtqNsw4wItgJUw==" saltValue="aOWhLOqaA4TnLwK9GApmqA==" spinCount="100000" sheet="1" formatColumns="0" formatRows="0" selectLockedCells="1"/>
  <mergeCells count="34">
    <mergeCell ref="C21:J21"/>
    <mergeCell ref="B23:M23"/>
    <mergeCell ref="N19:Q28"/>
    <mergeCell ref="B14:C14"/>
    <mergeCell ref="E14:H14"/>
    <mergeCell ref="K18:M21"/>
    <mergeCell ref="C19:J19"/>
    <mergeCell ref="C20:J20"/>
    <mergeCell ref="N18:Q18"/>
    <mergeCell ref="B15:J15"/>
    <mergeCell ref="B16:J16"/>
    <mergeCell ref="B18:J18"/>
    <mergeCell ref="N5:Q5"/>
    <mergeCell ref="N6:Q6"/>
    <mergeCell ref="N7:Q7"/>
    <mergeCell ref="B5:M5"/>
    <mergeCell ref="K16:L16"/>
    <mergeCell ref="B8:J8"/>
    <mergeCell ref="P9:Q9"/>
    <mergeCell ref="B11:C11"/>
    <mergeCell ref="E11:H11"/>
    <mergeCell ref="N9:O9"/>
    <mergeCell ref="B12:C12"/>
    <mergeCell ref="E12:H12"/>
    <mergeCell ref="B13:C13"/>
    <mergeCell ref="E13:H13"/>
    <mergeCell ref="J1:L1"/>
    <mergeCell ref="B9:C9"/>
    <mergeCell ref="B10:C10"/>
    <mergeCell ref="E10:H10"/>
    <mergeCell ref="K7:L7"/>
    <mergeCell ref="B6:M6"/>
    <mergeCell ref="B7:J7"/>
    <mergeCell ref="E9:J9"/>
  </mergeCells>
  <conditionalFormatting sqref="L11">
    <cfRule type="cellIs" dxfId="122" priority="20" operator="equal">
      <formula>0</formula>
    </cfRule>
  </conditionalFormatting>
  <conditionalFormatting sqref="M11">
    <cfRule type="expression" dxfId="121" priority="19">
      <formula>L11=0</formula>
    </cfRule>
  </conditionalFormatting>
  <conditionalFormatting sqref="P11">
    <cfRule type="expression" dxfId="120" priority="18">
      <formula>L11=0</formula>
    </cfRule>
  </conditionalFormatting>
  <conditionalFormatting sqref="Q11">
    <cfRule type="expression" dxfId="119" priority="17">
      <formula>L11=0</formula>
    </cfRule>
  </conditionalFormatting>
  <conditionalFormatting sqref="L10">
    <cfRule type="cellIs" dxfId="118" priority="16" operator="equal">
      <formula>0</formula>
    </cfRule>
  </conditionalFormatting>
  <conditionalFormatting sqref="M10">
    <cfRule type="expression" dxfId="117" priority="15">
      <formula>L10=0</formula>
    </cfRule>
  </conditionalFormatting>
  <conditionalFormatting sqref="P10">
    <cfRule type="expression" dxfId="116" priority="14">
      <formula>L10=0</formula>
    </cfRule>
  </conditionalFormatting>
  <conditionalFormatting sqref="Q10">
    <cfRule type="expression" dxfId="115" priority="13">
      <formula>L10=0</formula>
    </cfRule>
  </conditionalFormatting>
  <conditionalFormatting sqref="L12">
    <cfRule type="cellIs" dxfId="114" priority="12" operator="equal">
      <formula>0</formula>
    </cfRule>
  </conditionalFormatting>
  <conditionalFormatting sqref="M12">
    <cfRule type="expression" dxfId="113" priority="11">
      <formula>L12=0</formula>
    </cfRule>
  </conditionalFormatting>
  <conditionalFormatting sqref="P12">
    <cfRule type="expression" dxfId="112" priority="10">
      <formula>L12=0</formula>
    </cfRule>
  </conditionalFormatting>
  <conditionalFormatting sqref="Q12">
    <cfRule type="expression" dxfId="111" priority="9">
      <formula>L12=0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4">
    <cfRule type="cellIs" dxfId="106" priority="4" operator="equal">
      <formula>0</formula>
    </cfRule>
  </conditionalFormatting>
  <conditionalFormatting sqref="M14">
    <cfRule type="expression" dxfId="105" priority="3">
      <formula>L14=0</formula>
    </cfRule>
  </conditionalFormatting>
  <conditionalFormatting sqref="P14">
    <cfRule type="expression" dxfId="104" priority="2">
      <formula>L14=0</formula>
    </cfRule>
  </conditionalFormatting>
  <conditionalFormatting sqref="Q14">
    <cfRule type="expression" dxfId="103" priority="1">
      <formula>L14=0</formula>
    </cfRule>
  </conditionalFormatting>
  <hyperlinks>
    <hyperlink ref="B23:M23"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W1" zoomScale="75" zoomScaleNormal="70" zoomScalePageLayoutView="75" workbookViewId="0">
      <pane ySplit="1" topLeftCell="A2" activePane="bottomLeft" state="frozen"/>
      <selection activeCell="M13" sqref="M13"/>
      <selection pane="bottomLeft" activeCell="C215" sqref="C215"/>
    </sheetView>
  </sheetViews>
  <sheetFormatPr baseColWidth="10" defaultColWidth="10.33203125" defaultRowHeight="16" x14ac:dyDescent="0.2"/>
  <cols>
    <col min="1" max="1" width="19" style="21" bestFit="1" customWidth="1"/>
    <col min="2" max="2" width="47.33203125" style="1" bestFit="1" customWidth="1"/>
    <col min="3" max="3" width="11.5" style="1" customWidth="1"/>
    <col min="4" max="4" width="15.5" style="15" customWidth="1"/>
    <col min="5" max="5" width="10.6640625" style="16" bestFit="1" customWidth="1"/>
    <col min="6" max="6" width="7" style="16"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59"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56"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59"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59" customWidth="1"/>
    <col min="56" max="56" width="31.83203125" style="1" customWidth="1"/>
    <col min="57" max="60" width="21.83203125" style="1" customWidth="1"/>
    <col min="61" max="66" width="21.83203125" style="1" bestFit="1" customWidth="1"/>
    <col min="67" max="67" width="21.83203125" style="59"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8" t="s">
        <v>48</v>
      </c>
      <c r="B1" s="19" t="s">
        <v>33</v>
      </c>
      <c r="C1" s="17" t="s">
        <v>171</v>
      </c>
      <c r="D1" s="20" t="s">
        <v>177</v>
      </c>
      <c r="E1" s="17" t="s">
        <v>179</v>
      </c>
      <c r="F1" s="17" t="s">
        <v>180</v>
      </c>
      <c r="G1" s="19" t="s">
        <v>47</v>
      </c>
      <c r="H1" s="5"/>
      <c r="I1" s="446"/>
      <c r="J1" s="446"/>
      <c r="K1" s="446"/>
      <c r="L1" s="446"/>
      <c r="M1" s="446"/>
      <c r="N1" s="446"/>
      <c r="O1" s="446"/>
      <c r="P1" s="171"/>
      <c r="Q1" s="172"/>
      <c r="R1" s="172"/>
      <c r="S1" s="172"/>
      <c r="T1" s="172"/>
      <c r="U1" s="172"/>
      <c r="V1" s="172"/>
      <c r="W1" s="173"/>
      <c r="X1" s="172"/>
      <c r="Y1" s="172"/>
      <c r="Z1" s="172"/>
      <c r="AA1" s="174"/>
      <c r="AB1" s="174"/>
      <c r="AC1" s="174"/>
      <c r="AD1" s="174"/>
      <c r="AE1" s="174"/>
      <c r="AF1" s="174"/>
      <c r="AG1" s="174"/>
      <c r="AH1" s="174"/>
      <c r="AI1" s="174"/>
      <c r="AJ1" s="174"/>
      <c r="AK1" s="174"/>
      <c r="AL1" s="443" t="s">
        <v>3097</v>
      </c>
      <c r="AM1" s="444"/>
      <c r="AN1" s="444"/>
      <c r="AO1" s="444"/>
      <c r="AP1" s="444"/>
      <c r="AQ1" s="444"/>
      <c r="AR1" s="444"/>
      <c r="AS1" s="444"/>
      <c r="AT1" s="444"/>
      <c r="AU1" s="444"/>
      <c r="AV1" s="444"/>
      <c r="AW1" s="444"/>
      <c r="AX1" s="444"/>
      <c r="AY1" s="444"/>
      <c r="AZ1" s="444"/>
      <c r="BA1" s="444"/>
      <c r="BB1" s="444"/>
      <c r="BC1" s="445"/>
      <c r="BD1" s="169"/>
      <c r="BE1" s="443" t="s">
        <v>3086</v>
      </c>
      <c r="BF1" s="444"/>
      <c r="BG1" s="444"/>
      <c r="BH1" s="444"/>
      <c r="BI1" s="444"/>
      <c r="BJ1" s="444"/>
      <c r="BK1" s="444"/>
      <c r="BL1" s="444"/>
      <c r="BM1" s="444"/>
      <c r="BN1" s="444"/>
      <c r="BO1" s="444"/>
      <c r="BP1" s="444"/>
      <c r="BQ1" s="445"/>
      <c r="BR1" s="168"/>
      <c r="BS1" s="443" t="s">
        <v>3079</v>
      </c>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row>
    <row r="2" spans="1:95" ht="48" customHeight="1" thickBot="1" x14ac:dyDescent="0.35">
      <c r="A2" s="30">
        <v>10003</v>
      </c>
      <c r="B2" s="51" t="s">
        <v>181</v>
      </c>
      <c r="C2" s="39"/>
      <c r="D2" s="27">
        <v>15.25</v>
      </c>
      <c r="E2" s="28">
        <v>1</v>
      </c>
      <c r="F2" s="29" t="s">
        <v>0</v>
      </c>
      <c r="G2" s="221" t="s">
        <v>1495</v>
      </c>
      <c r="H2" s="6"/>
      <c r="I2" s="3"/>
      <c r="J2" s="447" t="s">
        <v>63</v>
      </c>
      <c r="K2" s="447"/>
      <c r="L2" s="447"/>
      <c r="M2" s="447"/>
      <c r="N2" s="447"/>
      <c r="O2" s="447"/>
      <c r="P2" s="120"/>
      <c r="Q2" s="157" t="s">
        <v>65</v>
      </c>
      <c r="R2" s="157" t="s">
        <v>134</v>
      </c>
      <c r="S2" s="157" t="s">
        <v>84</v>
      </c>
      <c r="T2" s="157" t="s">
        <v>143</v>
      </c>
      <c r="U2" s="157" t="s">
        <v>133</v>
      </c>
      <c r="V2" s="157" t="s">
        <v>144</v>
      </c>
      <c r="W2" s="157" t="s">
        <v>3100</v>
      </c>
      <c r="X2" s="158" t="s">
        <v>3098</v>
      </c>
      <c r="Y2" s="82" t="s">
        <v>1462</v>
      </c>
      <c r="Z2" s="163" t="s">
        <v>3039</v>
      </c>
      <c r="AA2" s="157" t="s">
        <v>3042</v>
      </c>
      <c r="AB2" s="82" t="s">
        <v>164</v>
      </c>
      <c r="AC2" s="82"/>
      <c r="AD2" s="41" t="s">
        <v>1468</v>
      </c>
      <c r="AE2" s="41" t="s">
        <v>1479</v>
      </c>
      <c r="AF2" s="41" t="s">
        <v>1469</v>
      </c>
      <c r="AG2" s="41" t="s">
        <v>1465</v>
      </c>
      <c r="AH2" s="41" t="s">
        <v>1480</v>
      </c>
      <c r="AI2" s="41" t="s">
        <v>1470</v>
      </c>
      <c r="AJ2" s="41" t="s">
        <v>1471</v>
      </c>
      <c r="AK2" s="41"/>
      <c r="AL2" s="122" t="s">
        <v>3062</v>
      </c>
      <c r="AM2" s="123" t="s">
        <v>1485</v>
      </c>
      <c r="AN2" s="124" t="s">
        <v>1486</v>
      </c>
      <c r="AO2" s="125" t="s">
        <v>3052</v>
      </c>
      <c r="AP2" s="124" t="s">
        <v>3049</v>
      </c>
      <c r="AQ2" s="124" t="s">
        <v>3050</v>
      </c>
      <c r="AR2" s="124" t="s">
        <v>3051</v>
      </c>
      <c r="AS2" s="124" t="s">
        <v>3053</v>
      </c>
      <c r="AT2" s="124" t="s">
        <v>3054</v>
      </c>
      <c r="AU2" s="124" t="s">
        <v>3055</v>
      </c>
      <c r="AV2" s="124" t="s">
        <v>3080</v>
      </c>
      <c r="AW2" s="124" t="s">
        <v>3081</v>
      </c>
      <c r="AX2" s="124" t="s">
        <v>3082</v>
      </c>
      <c r="AY2" s="124" t="s">
        <v>3083</v>
      </c>
      <c r="AZ2" s="124" t="s">
        <v>3056</v>
      </c>
      <c r="BA2" s="124" t="s">
        <v>3057</v>
      </c>
      <c r="BB2" s="124" t="s">
        <v>3058</v>
      </c>
      <c r="BC2" s="124" t="s">
        <v>3059</v>
      </c>
      <c r="BD2" s="119"/>
      <c r="BE2" s="146" t="s">
        <v>3062</v>
      </c>
      <c r="BF2" s="147" t="s">
        <v>1485</v>
      </c>
      <c r="BG2" s="138" t="s">
        <v>3084</v>
      </c>
      <c r="BH2" s="124" t="s">
        <v>3085</v>
      </c>
      <c r="BI2" s="124" t="s">
        <v>3094</v>
      </c>
      <c r="BJ2" s="124" t="s">
        <v>3095</v>
      </c>
      <c r="BK2" s="124" t="s">
        <v>3096</v>
      </c>
      <c r="BL2" s="124" t="s">
        <v>3060</v>
      </c>
      <c r="BM2" s="124" t="s">
        <v>3061</v>
      </c>
      <c r="BN2" s="124" t="s">
        <v>3090</v>
      </c>
      <c r="BO2" s="124" t="s">
        <v>3091</v>
      </c>
      <c r="BP2" s="124" t="s">
        <v>3092</v>
      </c>
      <c r="BQ2" s="124" t="s">
        <v>3093</v>
      </c>
      <c r="BR2" s="119"/>
      <c r="BS2" s="146" t="s">
        <v>3062</v>
      </c>
      <c r="BT2" s="147" t="s">
        <v>1485</v>
      </c>
      <c r="BU2" s="122" t="s">
        <v>3124</v>
      </c>
      <c r="BV2" s="122" t="s">
        <v>3125</v>
      </c>
      <c r="BW2" s="122" t="s">
        <v>1486</v>
      </c>
      <c r="BX2" s="122" t="s">
        <v>3120</v>
      </c>
      <c r="BY2" s="122" t="s">
        <v>3121</v>
      </c>
      <c r="BZ2" s="122" t="s">
        <v>3122</v>
      </c>
      <c r="CA2" s="122" t="s">
        <v>3123</v>
      </c>
      <c r="CB2" s="138" t="s">
        <v>3063</v>
      </c>
      <c r="CC2" s="124" t="s">
        <v>3064</v>
      </c>
      <c r="CD2" s="124" t="s">
        <v>3065</v>
      </c>
      <c r="CE2" s="124" t="s">
        <v>3066</v>
      </c>
      <c r="CF2" s="124" t="s">
        <v>3067</v>
      </c>
      <c r="CG2" s="124" t="s">
        <v>3068</v>
      </c>
      <c r="CH2" s="124" t="s">
        <v>3069</v>
      </c>
      <c r="CI2" s="124" t="s">
        <v>3070</v>
      </c>
      <c r="CJ2" s="124" t="s">
        <v>3071</v>
      </c>
      <c r="CK2" s="124" t="s">
        <v>3072</v>
      </c>
      <c r="CL2" s="124" t="s">
        <v>3073</v>
      </c>
      <c r="CM2" s="124" t="s">
        <v>3074</v>
      </c>
      <c r="CN2" s="124" t="s">
        <v>3075</v>
      </c>
      <c r="CO2" s="124" t="s">
        <v>3076</v>
      </c>
      <c r="CP2" s="124" t="s">
        <v>3077</v>
      </c>
      <c r="CQ2" s="124" t="s">
        <v>3078</v>
      </c>
    </row>
    <row r="3" spans="1:95" ht="48" customHeight="1" thickTop="1" thickBot="1" x14ac:dyDescent="0.3">
      <c r="A3" s="30">
        <v>10005</v>
      </c>
      <c r="B3" s="48" t="s">
        <v>7</v>
      </c>
      <c r="C3" s="31"/>
      <c r="D3" s="32">
        <v>14.25</v>
      </c>
      <c r="E3" s="33">
        <v>1</v>
      </c>
      <c r="F3" s="34" t="s">
        <v>0</v>
      </c>
      <c r="G3" s="221" t="s">
        <v>1496</v>
      </c>
      <c r="H3" s="6"/>
      <c r="I3" s="3"/>
      <c r="J3" s="54" t="s">
        <v>72</v>
      </c>
      <c r="K3" s="54" t="s">
        <v>73</v>
      </c>
      <c r="L3" s="54" t="s">
        <v>64</v>
      </c>
      <c r="M3" s="54" t="s">
        <v>65</v>
      </c>
      <c r="N3" s="54" t="s">
        <v>66</v>
      </c>
      <c r="O3" s="54" t="s">
        <v>67</v>
      </c>
      <c r="P3" s="54"/>
      <c r="Q3" s="159" t="s">
        <v>125</v>
      </c>
      <c r="R3" s="159" t="s">
        <v>152</v>
      </c>
      <c r="S3" s="159" t="s">
        <v>4</v>
      </c>
      <c r="T3" s="159" t="s">
        <v>1</v>
      </c>
      <c r="U3" s="159" t="s">
        <v>145</v>
      </c>
      <c r="V3" s="159" t="s">
        <v>3165</v>
      </c>
      <c r="W3" s="159" t="s">
        <v>3101</v>
      </c>
      <c r="X3" s="160">
        <v>0.1</v>
      </c>
      <c r="Y3" s="160">
        <v>5.0000000000000001E-3</v>
      </c>
      <c r="Z3" s="164" t="s">
        <v>3087</v>
      </c>
      <c r="AA3" s="89">
        <v>2.0000000000000001E-4</v>
      </c>
      <c r="AB3" s="89">
        <v>0</v>
      </c>
      <c r="AC3" s="89"/>
      <c r="AD3" s="42" t="s">
        <v>3010</v>
      </c>
      <c r="AE3" s="43" t="s">
        <v>3152</v>
      </c>
      <c r="AF3" s="45"/>
      <c r="AG3" s="42" t="s">
        <v>3010</v>
      </c>
      <c r="AH3" s="43" t="s">
        <v>3118</v>
      </c>
      <c r="AI3" s="45"/>
      <c r="AJ3" s="44" t="s">
        <v>108</v>
      </c>
      <c r="AK3" s="44"/>
      <c r="AL3" s="126" t="s">
        <v>1487</v>
      </c>
      <c r="AM3" s="127" t="s">
        <v>1488</v>
      </c>
      <c r="AN3" s="128" t="s">
        <v>1489</v>
      </c>
      <c r="AO3" s="129">
        <v>0.1</v>
      </c>
      <c r="AP3" s="128">
        <v>0.15</v>
      </c>
      <c r="AQ3" s="128">
        <v>0.2</v>
      </c>
      <c r="AR3" s="128">
        <v>0.25</v>
      </c>
      <c r="AS3" s="128">
        <v>0.3</v>
      </c>
      <c r="AT3" s="128">
        <v>0.35</v>
      </c>
      <c r="AU3" s="128">
        <v>0.4</v>
      </c>
      <c r="AV3" s="128">
        <v>0.45</v>
      </c>
      <c r="AW3" s="128">
        <v>0.5</v>
      </c>
      <c r="AX3" s="128">
        <v>0.55000000000000004</v>
      </c>
      <c r="AY3" s="128">
        <v>0.6</v>
      </c>
      <c r="AZ3" s="128">
        <v>0.65</v>
      </c>
      <c r="BA3" s="128">
        <v>0.7</v>
      </c>
      <c r="BB3" s="128">
        <v>0.75</v>
      </c>
      <c r="BC3" s="128">
        <v>0.8</v>
      </c>
      <c r="BD3" s="119"/>
      <c r="BE3" s="148" t="s">
        <v>1487</v>
      </c>
      <c r="BF3" s="149" t="s">
        <v>1488</v>
      </c>
      <c r="BG3" s="139">
        <v>0.2</v>
      </c>
      <c r="BH3" s="128">
        <v>0.25</v>
      </c>
      <c r="BI3" s="128">
        <v>0.3</v>
      </c>
      <c r="BJ3" s="128">
        <v>0.35</v>
      </c>
      <c r="BK3" s="128">
        <v>0.4</v>
      </c>
      <c r="BL3" s="128">
        <v>0.45</v>
      </c>
      <c r="BM3" s="128">
        <v>0.5</v>
      </c>
      <c r="BN3" s="128">
        <v>0.55000000000000004</v>
      </c>
      <c r="BO3" s="128">
        <v>0.6</v>
      </c>
      <c r="BP3" s="128">
        <v>0.65</v>
      </c>
      <c r="BQ3" s="128">
        <v>0.7</v>
      </c>
      <c r="BR3" s="119"/>
      <c r="BS3" s="148" t="s">
        <v>1487</v>
      </c>
      <c r="BT3" s="149" t="s">
        <v>1488</v>
      </c>
      <c r="BU3" s="128">
        <v>0.4</v>
      </c>
      <c r="BV3" s="139">
        <v>0.45</v>
      </c>
      <c r="BW3" s="128">
        <v>0.5</v>
      </c>
      <c r="BX3" s="139">
        <v>0.55000000000000004</v>
      </c>
      <c r="BY3" s="128">
        <v>0.6</v>
      </c>
      <c r="BZ3" s="139">
        <v>0.65</v>
      </c>
      <c r="CA3" s="128">
        <v>0.7</v>
      </c>
      <c r="CB3" s="139">
        <v>0.75</v>
      </c>
      <c r="CC3" s="128">
        <v>0.8</v>
      </c>
      <c r="CD3" s="128">
        <v>0.85</v>
      </c>
      <c r="CE3" s="128">
        <v>0.9</v>
      </c>
      <c r="CF3" s="128">
        <v>0.95</v>
      </c>
      <c r="CG3" s="128">
        <v>1</v>
      </c>
      <c r="CH3" s="128">
        <v>1.05</v>
      </c>
      <c r="CI3" s="128">
        <v>1.1000000000000001</v>
      </c>
      <c r="CJ3" s="128">
        <v>1.1499999999999999</v>
      </c>
      <c r="CK3" s="128">
        <v>1.2</v>
      </c>
      <c r="CL3" s="128">
        <v>1.25</v>
      </c>
      <c r="CM3" s="128">
        <v>1.3</v>
      </c>
      <c r="CN3" s="128">
        <v>1.35</v>
      </c>
      <c r="CO3" s="128">
        <v>1.4</v>
      </c>
      <c r="CP3" s="128">
        <v>1.45</v>
      </c>
      <c r="CQ3" s="128">
        <v>1.5</v>
      </c>
    </row>
    <row r="4" spans="1:95" ht="48" customHeight="1" thickTop="1" thickBot="1" x14ac:dyDescent="0.3">
      <c r="A4" s="26">
        <v>10007</v>
      </c>
      <c r="B4" s="217" t="s">
        <v>165</v>
      </c>
      <c r="C4" s="219">
        <v>0.56799999999999995</v>
      </c>
      <c r="D4" s="36">
        <v>6.4</v>
      </c>
      <c r="E4" s="37">
        <v>1</v>
      </c>
      <c r="F4" s="38" t="s">
        <v>0</v>
      </c>
      <c r="G4" s="47" t="s">
        <v>1497</v>
      </c>
      <c r="H4" s="6"/>
      <c r="I4" s="3"/>
      <c r="J4" s="55">
        <v>11055</v>
      </c>
      <c r="K4" s="56" t="s">
        <v>36</v>
      </c>
      <c r="L4" s="57">
        <v>8</v>
      </c>
      <c r="M4" s="57">
        <v>8</v>
      </c>
      <c r="N4" s="57">
        <v>8</v>
      </c>
      <c r="O4" s="57">
        <v>8</v>
      </c>
      <c r="P4" s="57"/>
      <c r="Q4" s="159" t="s">
        <v>101</v>
      </c>
      <c r="R4" s="159" t="s">
        <v>87</v>
      </c>
      <c r="S4" s="159" t="s">
        <v>51</v>
      </c>
      <c r="T4" s="159" t="s">
        <v>9</v>
      </c>
      <c r="U4" s="159" t="s">
        <v>83</v>
      </c>
      <c r="V4" s="159" t="s">
        <v>3163</v>
      </c>
      <c r="W4" s="159" t="s">
        <v>3102</v>
      </c>
      <c r="X4" s="160">
        <v>0.15</v>
      </c>
      <c r="Y4" s="160">
        <v>6.0000000000000001E-3</v>
      </c>
      <c r="Z4" s="164" t="s">
        <v>3088</v>
      </c>
      <c r="AA4" s="89">
        <v>2.9999999999999997E-4</v>
      </c>
      <c r="AB4" s="89">
        <v>5.0000000000000001E-3</v>
      </c>
      <c r="AC4" s="89"/>
      <c r="AD4" s="42" t="s">
        <v>3010</v>
      </c>
      <c r="AE4" s="43" t="s">
        <v>1472</v>
      </c>
      <c r="AF4" s="45"/>
      <c r="AG4" s="42" t="s">
        <v>3010</v>
      </c>
      <c r="AH4" s="43" t="s">
        <v>1467</v>
      </c>
      <c r="AI4" s="45"/>
      <c r="AJ4" s="45" t="s">
        <v>1</v>
      </c>
      <c r="AK4" s="45"/>
      <c r="AL4" s="133">
        <v>11076</v>
      </c>
      <c r="AM4" s="134" t="s">
        <v>169</v>
      </c>
      <c r="AN4" s="135">
        <v>2.5000000000000001E-2</v>
      </c>
      <c r="AO4" s="136">
        <v>0.01</v>
      </c>
      <c r="AP4" s="135">
        <v>1.4999999999999999E-2</v>
      </c>
      <c r="AQ4" s="135">
        <v>0.02</v>
      </c>
      <c r="AR4" s="135">
        <v>2.5000000000000001E-2</v>
      </c>
      <c r="AS4" s="135">
        <v>0.03</v>
      </c>
      <c r="AT4" s="135"/>
      <c r="AU4" s="135"/>
      <c r="AV4" s="135"/>
      <c r="AW4" s="135"/>
      <c r="AX4" s="135"/>
      <c r="AY4" s="135"/>
      <c r="AZ4" s="135"/>
      <c r="BA4" s="135"/>
      <c r="BB4" s="135"/>
      <c r="BC4" s="135"/>
      <c r="BD4" s="118"/>
      <c r="BE4" s="150">
        <v>11076</v>
      </c>
      <c r="BF4" s="151" t="s">
        <v>169</v>
      </c>
      <c r="BG4" s="141">
        <v>0.01</v>
      </c>
      <c r="BH4" s="135">
        <v>1.4999999999999999E-2</v>
      </c>
      <c r="BI4" s="135">
        <v>0.02</v>
      </c>
      <c r="BJ4" s="135">
        <v>2.5000000000000001E-2</v>
      </c>
      <c r="BK4" s="135">
        <v>0.03</v>
      </c>
      <c r="BL4" s="135"/>
      <c r="BM4" s="135"/>
      <c r="BN4" s="135"/>
      <c r="BO4" s="135"/>
      <c r="BP4" s="135"/>
      <c r="BQ4" s="135"/>
      <c r="BR4" s="118"/>
      <c r="BS4" s="150">
        <v>11076</v>
      </c>
      <c r="BT4" s="151" t="s">
        <v>169</v>
      </c>
      <c r="BU4" s="181"/>
      <c r="BV4" s="181"/>
      <c r="BW4" s="181"/>
      <c r="BX4" s="181"/>
      <c r="BY4" s="181"/>
      <c r="BZ4" s="181"/>
      <c r="CA4" s="181"/>
      <c r="CB4" s="141"/>
      <c r="CC4" s="135"/>
      <c r="CD4" s="135"/>
      <c r="CE4" s="135"/>
      <c r="CF4" s="135"/>
      <c r="CG4" s="135"/>
      <c r="CH4" s="135"/>
      <c r="CI4" s="135"/>
      <c r="CJ4" s="135"/>
      <c r="CK4" s="135"/>
      <c r="CL4" s="135"/>
      <c r="CM4" s="135"/>
      <c r="CN4" s="135"/>
      <c r="CO4" s="135"/>
      <c r="CP4" s="135"/>
      <c r="CQ4" s="135"/>
    </row>
    <row r="5" spans="1:95" ht="48" customHeight="1" thickTop="1" thickBot="1" x14ac:dyDescent="0.3">
      <c r="A5" s="30">
        <v>10008</v>
      </c>
      <c r="B5" s="48" t="s">
        <v>182</v>
      </c>
      <c r="C5" s="31"/>
      <c r="D5" s="32">
        <v>13.25</v>
      </c>
      <c r="E5" s="33">
        <v>1</v>
      </c>
      <c r="F5" s="34" t="s">
        <v>0</v>
      </c>
      <c r="G5" s="47" t="s">
        <v>1498</v>
      </c>
      <c r="H5" s="6"/>
      <c r="I5" s="3"/>
      <c r="J5" s="55">
        <v>11133</v>
      </c>
      <c r="K5" s="56" t="s">
        <v>71</v>
      </c>
      <c r="L5" s="57">
        <v>5</v>
      </c>
      <c r="M5" s="57">
        <v>5</v>
      </c>
      <c r="N5" s="57">
        <v>5</v>
      </c>
      <c r="O5" s="57">
        <v>5</v>
      </c>
      <c r="P5" s="57"/>
      <c r="Q5" s="159" t="s">
        <v>102</v>
      </c>
      <c r="R5" s="159" t="s">
        <v>88</v>
      </c>
      <c r="S5" s="159" t="s">
        <v>84</v>
      </c>
      <c r="T5" s="159" t="s">
        <v>17</v>
      </c>
      <c r="U5" s="159" t="s">
        <v>146</v>
      </c>
      <c r="V5" s="159" t="s">
        <v>3162</v>
      </c>
      <c r="W5" s="159" t="s">
        <v>3099</v>
      </c>
      <c r="X5" s="160">
        <v>0.2</v>
      </c>
      <c r="Y5" s="160">
        <v>7.0000000000000001E-3</v>
      </c>
      <c r="Z5" s="164" t="s">
        <v>65</v>
      </c>
      <c r="AA5" s="89">
        <v>4.0000000000000002E-4</v>
      </c>
      <c r="AB5" s="89">
        <v>0.01</v>
      </c>
      <c r="AC5" s="89"/>
      <c r="AD5" s="42" t="s">
        <v>3010</v>
      </c>
      <c r="AE5" s="43" t="s">
        <v>1473</v>
      </c>
      <c r="AF5" s="45"/>
      <c r="AG5" s="42" t="s">
        <v>3010</v>
      </c>
      <c r="AH5" s="43" t="s">
        <v>3115</v>
      </c>
      <c r="AI5" s="45"/>
      <c r="AJ5" s="45"/>
      <c r="AK5" s="45"/>
      <c r="AL5" s="130">
        <v>11176</v>
      </c>
      <c r="AM5" s="137" t="s">
        <v>170</v>
      </c>
      <c r="AN5" s="131">
        <v>0.01</v>
      </c>
      <c r="AO5" s="132">
        <v>2.5000000000000001E-3</v>
      </c>
      <c r="AP5" s="131">
        <v>5.0000000000000001E-3</v>
      </c>
      <c r="AQ5" s="131">
        <v>7.4999999999999997E-3</v>
      </c>
      <c r="AR5" s="131">
        <v>0.01</v>
      </c>
      <c r="AS5" s="131">
        <v>1.2500000000000001E-2</v>
      </c>
      <c r="AT5" s="131"/>
      <c r="AU5" s="131"/>
      <c r="AV5" s="131"/>
      <c r="AW5" s="131"/>
      <c r="AX5" s="131"/>
      <c r="AY5" s="131"/>
      <c r="AZ5" s="131"/>
      <c r="BA5" s="131"/>
      <c r="BB5" s="131"/>
      <c r="BC5" s="131"/>
      <c r="BD5" s="118"/>
      <c r="BE5" s="152">
        <v>11176</v>
      </c>
      <c r="BF5" s="153" t="s">
        <v>170</v>
      </c>
      <c r="BG5" s="140">
        <v>2.5000000000000001E-3</v>
      </c>
      <c r="BH5" s="131">
        <v>5.0000000000000001E-3</v>
      </c>
      <c r="BI5" s="131">
        <v>7.4999999999999997E-3</v>
      </c>
      <c r="BJ5" s="131">
        <v>0.01</v>
      </c>
      <c r="BK5" s="131">
        <v>1.2500000000000001E-2</v>
      </c>
      <c r="BL5" s="131"/>
      <c r="BM5" s="131"/>
      <c r="BN5" s="131"/>
      <c r="BO5" s="131"/>
      <c r="BP5" s="131"/>
      <c r="BQ5" s="131"/>
      <c r="BR5" s="118"/>
      <c r="BS5" s="152">
        <v>11176</v>
      </c>
      <c r="BT5" s="153" t="s">
        <v>170</v>
      </c>
      <c r="BU5" s="182"/>
      <c r="BV5" s="182"/>
      <c r="BW5" s="182"/>
      <c r="BX5" s="182"/>
      <c r="BY5" s="182"/>
      <c r="BZ5" s="182"/>
      <c r="CA5" s="182"/>
      <c r="CB5" s="140"/>
      <c r="CC5" s="131"/>
      <c r="CD5" s="131"/>
      <c r="CE5" s="131"/>
      <c r="CF5" s="131"/>
      <c r="CG5" s="131"/>
      <c r="CH5" s="131"/>
      <c r="CI5" s="131"/>
      <c r="CJ5" s="131"/>
      <c r="CK5" s="131"/>
      <c r="CL5" s="131"/>
      <c r="CM5" s="131"/>
      <c r="CN5" s="131"/>
      <c r="CO5" s="131"/>
      <c r="CP5" s="131"/>
      <c r="CQ5" s="131"/>
    </row>
    <row r="6" spans="1:95" ht="48" customHeight="1" thickTop="1" thickBot="1" x14ac:dyDescent="0.3">
      <c r="A6" s="30">
        <v>10009</v>
      </c>
      <c r="B6" s="48" t="s">
        <v>183</v>
      </c>
      <c r="C6" s="31"/>
      <c r="D6" s="32">
        <v>9.9</v>
      </c>
      <c r="E6" s="33">
        <v>1</v>
      </c>
      <c r="F6" s="34" t="s">
        <v>0</v>
      </c>
      <c r="G6" s="47" t="s">
        <v>1499</v>
      </c>
      <c r="H6" s="6"/>
      <c r="I6" s="3"/>
      <c r="J6" s="55">
        <v>11020</v>
      </c>
      <c r="K6" s="56" t="s">
        <v>70</v>
      </c>
      <c r="L6" s="57">
        <v>2.5</v>
      </c>
      <c r="M6" s="57">
        <v>2.5</v>
      </c>
      <c r="N6" s="57">
        <v>2.5</v>
      </c>
      <c r="O6" s="57">
        <v>2.5</v>
      </c>
      <c r="P6" s="57"/>
      <c r="Q6" s="159" t="s">
        <v>103</v>
      </c>
      <c r="R6" s="159" t="s">
        <v>89</v>
      </c>
      <c r="S6" s="159" t="s">
        <v>61</v>
      </c>
      <c r="T6" s="159" t="s">
        <v>38</v>
      </c>
      <c r="U6" s="159" t="s">
        <v>79</v>
      </c>
      <c r="V6" s="159" t="s">
        <v>3151</v>
      </c>
      <c r="W6" s="159" t="s">
        <v>3161</v>
      </c>
      <c r="X6" s="160">
        <v>0.25</v>
      </c>
      <c r="Y6" s="160">
        <v>8.0000000000000002E-3</v>
      </c>
      <c r="Z6" s="164" t="s">
        <v>64</v>
      </c>
      <c r="AA6" s="89">
        <v>5.0000000000000001E-4</v>
      </c>
      <c r="AB6" s="89">
        <v>1.4999999999999999E-2</v>
      </c>
      <c r="AC6" s="89"/>
      <c r="AD6" s="42" t="s">
        <v>3010</v>
      </c>
      <c r="AE6" s="43" t="s">
        <v>1474</v>
      </c>
      <c r="AF6" s="45"/>
      <c r="AG6" s="42" t="s">
        <v>3116</v>
      </c>
      <c r="AH6" s="42" t="s">
        <v>178</v>
      </c>
      <c r="AI6" s="45"/>
      <c r="AJ6" s="45"/>
      <c r="AK6" s="45"/>
      <c r="AL6" s="133">
        <v>11152</v>
      </c>
      <c r="AM6" s="134" t="s">
        <v>172</v>
      </c>
      <c r="AN6" s="135">
        <v>1.7999999999999999E-2</v>
      </c>
      <c r="AO6" s="136">
        <v>1.7999999999999999E-2</v>
      </c>
      <c r="AP6" s="135">
        <v>1.7999999999999999E-2</v>
      </c>
      <c r="AQ6" s="135">
        <v>1.7999999999999999E-2</v>
      </c>
      <c r="AR6" s="135">
        <v>1.7999999999999999E-2</v>
      </c>
      <c r="AS6" s="135">
        <v>1.7999999999999999E-2</v>
      </c>
      <c r="AT6" s="135">
        <v>1.7999999999999999E-2</v>
      </c>
      <c r="AU6" s="135">
        <v>1.7999999999999999E-2</v>
      </c>
      <c r="AV6" s="135">
        <v>1.7999999999999999E-2</v>
      </c>
      <c r="AW6" s="135">
        <v>1.7999999999999999E-2</v>
      </c>
      <c r="AX6" s="135">
        <v>1.7999999999999999E-2</v>
      </c>
      <c r="AY6" s="135">
        <v>1.7999999999999999E-2</v>
      </c>
      <c r="AZ6" s="135">
        <v>1.7999999999999999E-2</v>
      </c>
      <c r="BA6" s="135">
        <v>1.7999999999999999E-2</v>
      </c>
      <c r="BB6" s="135">
        <v>1.7999999999999999E-2</v>
      </c>
      <c r="BC6" s="135">
        <v>1.7999999999999999E-2</v>
      </c>
      <c r="BD6" s="118"/>
      <c r="BE6" s="150">
        <v>11152</v>
      </c>
      <c r="BF6" s="151" t="s">
        <v>172</v>
      </c>
      <c r="BG6" s="141">
        <v>1.7999999999999999E-2</v>
      </c>
      <c r="BH6" s="135">
        <v>1.7999999999999999E-2</v>
      </c>
      <c r="BI6" s="135">
        <v>1.7999999999999999E-2</v>
      </c>
      <c r="BJ6" s="135">
        <v>1.7999999999999999E-2</v>
      </c>
      <c r="BK6" s="135">
        <v>1.7999999999999999E-2</v>
      </c>
      <c r="BL6" s="135">
        <v>1.7999999999999999E-2</v>
      </c>
      <c r="BM6" s="135">
        <v>1.7999999999999999E-2</v>
      </c>
      <c r="BN6" s="135">
        <v>1.7999999999999999E-2</v>
      </c>
      <c r="BO6" s="135">
        <v>1.7999999999999999E-2</v>
      </c>
      <c r="BP6" s="135">
        <v>1.7999999999999999E-2</v>
      </c>
      <c r="BQ6" s="135">
        <v>1.7999999999999999E-2</v>
      </c>
      <c r="BR6" s="118"/>
      <c r="BS6" s="150">
        <v>11152</v>
      </c>
      <c r="BT6" s="151" t="s">
        <v>172</v>
      </c>
      <c r="BU6" s="141">
        <v>1.7999999999999999E-2</v>
      </c>
      <c r="BV6" s="141">
        <v>1.7999999999999999E-2</v>
      </c>
      <c r="BW6" s="141">
        <v>1.7999999999999999E-2</v>
      </c>
      <c r="BX6" s="141">
        <v>1.7999999999999999E-2</v>
      </c>
      <c r="BY6" s="141">
        <v>1.7999999999999999E-2</v>
      </c>
      <c r="BZ6" s="141">
        <v>1.7999999999999999E-2</v>
      </c>
      <c r="CA6" s="141">
        <v>1.7999999999999999E-2</v>
      </c>
      <c r="CB6" s="141">
        <v>1.7999999999999999E-2</v>
      </c>
      <c r="CC6" s="135">
        <v>1.7999999999999999E-2</v>
      </c>
      <c r="CD6" s="135">
        <v>1.7999999999999999E-2</v>
      </c>
      <c r="CE6" s="135">
        <v>1.7999999999999999E-2</v>
      </c>
      <c r="CF6" s="135">
        <v>1.7999999999999999E-2</v>
      </c>
      <c r="CG6" s="135">
        <v>1.7999999999999999E-2</v>
      </c>
      <c r="CH6" s="135">
        <v>1.7999999999999999E-2</v>
      </c>
      <c r="CI6" s="135">
        <v>1.7999999999999999E-2</v>
      </c>
      <c r="CJ6" s="135">
        <v>1.7999999999999999E-2</v>
      </c>
      <c r="CK6" s="135">
        <v>1.7999999999999999E-2</v>
      </c>
      <c r="CL6" s="135">
        <v>1.7999999999999999E-2</v>
      </c>
      <c r="CM6" s="135">
        <v>1.7999999999999999E-2</v>
      </c>
      <c r="CN6" s="135">
        <v>1.7999999999999999E-2</v>
      </c>
      <c r="CO6" s="135">
        <v>1.7999999999999999E-2</v>
      </c>
      <c r="CP6" s="135">
        <v>1.7999999999999999E-2</v>
      </c>
      <c r="CQ6" s="135">
        <v>1.7999999999999999E-2</v>
      </c>
    </row>
    <row r="7" spans="1:95" ht="48" customHeight="1" thickTop="1" thickBot="1" x14ac:dyDescent="0.3">
      <c r="A7" s="30">
        <v>10010</v>
      </c>
      <c r="B7" s="48" t="s">
        <v>184</v>
      </c>
      <c r="C7" s="31"/>
      <c r="D7" s="32">
        <v>5.0999999999999996</v>
      </c>
      <c r="E7" s="33">
        <v>1</v>
      </c>
      <c r="F7" s="34" t="s">
        <v>0</v>
      </c>
      <c r="G7" s="47" t="s">
        <v>1500</v>
      </c>
      <c r="H7" s="4"/>
      <c r="I7" s="4"/>
      <c r="J7" s="55">
        <v>10420</v>
      </c>
      <c r="K7" s="56" t="s">
        <v>69</v>
      </c>
      <c r="L7" s="57">
        <v>4</v>
      </c>
      <c r="M7" s="57"/>
      <c r="N7" s="57"/>
      <c r="O7" s="57"/>
      <c r="P7" s="57"/>
      <c r="Q7" s="159" t="s">
        <v>104</v>
      </c>
      <c r="R7" s="159" t="s">
        <v>90</v>
      </c>
      <c r="S7" s="159" t="s">
        <v>78</v>
      </c>
      <c r="T7" s="159" t="s">
        <v>19</v>
      </c>
      <c r="U7" s="159" t="s">
        <v>80</v>
      </c>
      <c r="V7" s="159" t="s">
        <v>3166</v>
      </c>
      <c r="W7" s="159" t="s">
        <v>169</v>
      </c>
      <c r="X7" s="160">
        <v>0.3</v>
      </c>
      <c r="Y7" s="160">
        <v>8.9999999999999993E-3</v>
      </c>
      <c r="Z7" s="164" t="s">
        <v>67</v>
      </c>
      <c r="AA7" s="89">
        <v>5.9999999999999995E-4</v>
      </c>
      <c r="AB7" s="89">
        <v>0.02</v>
      </c>
      <c r="AC7" s="89"/>
      <c r="AD7" s="42" t="s">
        <v>3010</v>
      </c>
      <c r="AE7" s="43" t="s">
        <v>1475</v>
      </c>
      <c r="AF7" s="45"/>
      <c r="AG7" s="42" t="s">
        <v>178</v>
      </c>
      <c r="AH7" s="45" t="s">
        <v>178</v>
      </c>
      <c r="AI7" s="45"/>
      <c r="AJ7" s="45"/>
      <c r="AK7" s="45"/>
      <c r="AL7" s="133">
        <v>11066</v>
      </c>
      <c r="AM7" s="134" t="s">
        <v>359</v>
      </c>
      <c r="AN7" s="135">
        <v>3.6999999999999998E-2</v>
      </c>
      <c r="AO7" s="136">
        <v>3.6999999999999998E-2</v>
      </c>
      <c r="AP7" s="135">
        <v>3.6999999999999998E-2</v>
      </c>
      <c r="AQ7" s="135">
        <v>3.6999999999999998E-2</v>
      </c>
      <c r="AR7" s="135">
        <v>3.6999999999999998E-2</v>
      </c>
      <c r="AS7" s="135">
        <v>3.6999999999999998E-2</v>
      </c>
      <c r="AT7" s="135">
        <v>3.6999999999999998E-2</v>
      </c>
      <c r="AU7" s="135">
        <v>3.6999999999999998E-2</v>
      </c>
      <c r="AV7" s="135">
        <v>3.6999999999999998E-2</v>
      </c>
      <c r="AW7" s="135">
        <v>3.6999999999999998E-2</v>
      </c>
      <c r="AX7" s="135">
        <v>3.6999999999999998E-2</v>
      </c>
      <c r="AY7" s="135">
        <v>3.6999999999999998E-2</v>
      </c>
      <c r="AZ7" s="135">
        <v>3.6999999999999998E-2</v>
      </c>
      <c r="BA7" s="135">
        <v>3.6999999999999998E-2</v>
      </c>
      <c r="BB7" s="135">
        <v>3.6999999999999998E-2</v>
      </c>
      <c r="BC7" s="135">
        <v>3.6999999999999998E-2</v>
      </c>
      <c r="BD7" s="118"/>
      <c r="BE7" s="133">
        <v>11066</v>
      </c>
      <c r="BF7" s="134" t="s">
        <v>359</v>
      </c>
      <c r="BG7" s="135">
        <v>3.6999999999999998E-2</v>
      </c>
      <c r="BH7" s="135">
        <v>3.6999999999999998E-2</v>
      </c>
      <c r="BI7" s="135">
        <v>3.6999999999999998E-2</v>
      </c>
      <c r="BJ7" s="135">
        <v>3.6999999999999998E-2</v>
      </c>
      <c r="BK7" s="135">
        <v>3.6999999999999998E-2</v>
      </c>
      <c r="BL7" s="135">
        <v>3.6999999999999998E-2</v>
      </c>
      <c r="BM7" s="135">
        <v>3.6999999999999998E-2</v>
      </c>
      <c r="BN7" s="135">
        <v>3.6999999999999998E-2</v>
      </c>
      <c r="BO7" s="135">
        <v>3.6999999999999998E-2</v>
      </c>
      <c r="BP7" s="135">
        <v>3.6999999999999998E-2</v>
      </c>
      <c r="BQ7" s="135">
        <v>3.6999999999999998E-2</v>
      </c>
      <c r="BR7" s="118"/>
      <c r="BS7" s="133">
        <v>11066</v>
      </c>
      <c r="BT7" s="134" t="s">
        <v>359</v>
      </c>
      <c r="BU7" s="141">
        <v>3.6999999999999998E-2</v>
      </c>
      <c r="BV7" s="141">
        <v>3.6999999999999998E-2</v>
      </c>
      <c r="BW7" s="141">
        <v>3.6999999999999998E-2</v>
      </c>
      <c r="BX7" s="141">
        <v>3.6999999999999998E-2</v>
      </c>
      <c r="BY7" s="141">
        <v>3.6999999999999998E-2</v>
      </c>
      <c r="BZ7" s="141">
        <v>3.6999999999999998E-2</v>
      </c>
      <c r="CA7" s="141">
        <v>3.6999999999999998E-2</v>
      </c>
      <c r="CB7" s="141">
        <v>3.6999999999999998E-2</v>
      </c>
      <c r="CC7" s="135">
        <v>3.6999999999999998E-2</v>
      </c>
      <c r="CD7" s="135">
        <v>3.6999999999999998E-2</v>
      </c>
      <c r="CE7" s="135">
        <v>3.6999999999999998E-2</v>
      </c>
      <c r="CF7" s="135">
        <v>3.6999999999999998E-2</v>
      </c>
      <c r="CG7" s="135">
        <v>3.6999999999999998E-2</v>
      </c>
      <c r="CH7" s="135"/>
      <c r="CI7" s="135"/>
      <c r="CJ7" s="135"/>
      <c r="CK7" s="135"/>
      <c r="CL7" s="135"/>
      <c r="CM7" s="135"/>
      <c r="CN7" s="135"/>
      <c r="CO7" s="135"/>
      <c r="CP7" s="135"/>
      <c r="CQ7" s="135"/>
    </row>
    <row r="8" spans="1:95" ht="48" customHeight="1" thickTop="1" thickBot="1" x14ac:dyDescent="0.3">
      <c r="A8" s="30">
        <v>10011</v>
      </c>
      <c r="B8" s="48" t="s">
        <v>185</v>
      </c>
      <c r="C8" s="31"/>
      <c r="D8" s="32">
        <v>9.9</v>
      </c>
      <c r="E8" s="33">
        <v>1</v>
      </c>
      <c r="F8" s="34" t="s">
        <v>0</v>
      </c>
      <c r="G8" s="47" t="s">
        <v>1501</v>
      </c>
      <c r="H8" s="4"/>
      <c r="I8" s="4"/>
      <c r="J8" s="55">
        <v>10034</v>
      </c>
      <c r="K8" s="56" t="s">
        <v>68</v>
      </c>
      <c r="L8" s="57">
        <v>2</v>
      </c>
      <c r="M8" s="57">
        <v>2</v>
      </c>
      <c r="N8" s="57">
        <v>2</v>
      </c>
      <c r="O8" s="57">
        <v>2</v>
      </c>
      <c r="P8" s="57"/>
      <c r="Q8" s="159" t="s">
        <v>126</v>
      </c>
      <c r="R8" s="159" t="s">
        <v>91</v>
      </c>
      <c r="S8" s="159" t="s">
        <v>1466</v>
      </c>
      <c r="T8" s="159" t="s">
        <v>39</v>
      </c>
      <c r="U8" s="159" t="s">
        <v>77</v>
      </c>
      <c r="V8" s="159"/>
      <c r="W8" s="159" t="s">
        <v>170</v>
      </c>
      <c r="X8" s="160">
        <v>0.35</v>
      </c>
      <c r="Y8" s="160">
        <v>0.01</v>
      </c>
      <c r="Z8" s="164" t="s">
        <v>3089</v>
      </c>
      <c r="AA8" s="89">
        <v>6.9999999999999999E-4</v>
      </c>
      <c r="AB8" s="89">
        <v>2.5000000000000001E-2</v>
      </c>
      <c r="AC8" s="89"/>
      <c r="AD8" s="42" t="s">
        <v>3010</v>
      </c>
      <c r="AE8" s="43" t="s">
        <v>1478</v>
      </c>
      <c r="AF8" s="45"/>
      <c r="AG8" s="42" t="s">
        <v>3010</v>
      </c>
      <c r="AH8" s="43" t="s">
        <v>1478</v>
      </c>
      <c r="AI8" s="45"/>
      <c r="AJ8" s="45"/>
      <c r="AK8" s="45"/>
      <c r="AL8" s="130">
        <v>11023</v>
      </c>
      <c r="AM8" s="137" t="s">
        <v>167</v>
      </c>
      <c r="AN8" s="131">
        <v>0.04</v>
      </c>
      <c r="AO8" s="132">
        <v>0.03</v>
      </c>
      <c r="AP8" s="131">
        <v>3.15E-2</v>
      </c>
      <c r="AQ8" s="131">
        <v>3.3000000000000002E-2</v>
      </c>
      <c r="AR8" s="131">
        <v>3.4500000000000003E-2</v>
      </c>
      <c r="AS8" s="131">
        <v>3.5999999999999997E-2</v>
      </c>
      <c r="AT8" s="131">
        <v>3.7499999999999999E-2</v>
      </c>
      <c r="AU8" s="131">
        <v>3.9E-2</v>
      </c>
      <c r="AV8" s="131">
        <v>0.04</v>
      </c>
      <c r="AW8" s="131">
        <v>0.04</v>
      </c>
      <c r="AX8" s="131">
        <v>0.04</v>
      </c>
      <c r="AY8" s="131">
        <v>0.04</v>
      </c>
      <c r="AZ8" s="131">
        <v>0.04</v>
      </c>
      <c r="BA8" s="131">
        <v>0.04</v>
      </c>
      <c r="BB8" s="131">
        <v>0.04</v>
      </c>
      <c r="BC8" s="131">
        <v>0.04</v>
      </c>
      <c r="BD8" s="118"/>
      <c r="BE8" s="152">
        <v>11023</v>
      </c>
      <c r="BF8" s="153" t="s">
        <v>167</v>
      </c>
      <c r="BG8" s="140">
        <v>0.02</v>
      </c>
      <c r="BH8" s="131">
        <v>0.02</v>
      </c>
      <c r="BI8" s="131">
        <v>0.02</v>
      </c>
      <c r="BJ8" s="131">
        <v>2.1999999999999999E-2</v>
      </c>
      <c r="BK8" s="131">
        <v>2.1999999999999999E-2</v>
      </c>
      <c r="BL8" s="131">
        <v>2.35E-2</v>
      </c>
      <c r="BM8" s="131">
        <v>2.5000000000000001E-2</v>
      </c>
      <c r="BN8" s="131">
        <v>2.6499999999999999E-2</v>
      </c>
      <c r="BO8" s="131">
        <v>2.8000000000000001E-2</v>
      </c>
      <c r="BP8" s="131">
        <v>0.03</v>
      </c>
      <c r="BQ8" s="131">
        <v>3.2000000000000001E-2</v>
      </c>
      <c r="BR8" s="118"/>
      <c r="BS8" s="152">
        <v>11023</v>
      </c>
      <c r="BT8" s="153" t="s">
        <v>167</v>
      </c>
      <c r="BU8" s="140">
        <v>0.04</v>
      </c>
      <c r="BV8" s="140">
        <v>0.04</v>
      </c>
      <c r="BW8" s="140">
        <v>0.04</v>
      </c>
      <c r="BX8" s="140">
        <v>0.04</v>
      </c>
      <c r="BY8" s="140">
        <v>0.04</v>
      </c>
      <c r="BZ8" s="140">
        <v>0.04</v>
      </c>
      <c r="CA8" s="140">
        <v>0.04</v>
      </c>
      <c r="CB8" s="140">
        <v>0.04</v>
      </c>
      <c r="CC8" s="131">
        <v>0.04</v>
      </c>
      <c r="CD8" s="131">
        <v>0.04</v>
      </c>
      <c r="CE8" s="131">
        <v>0.04</v>
      </c>
      <c r="CF8" s="131">
        <v>0.04</v>
      </c>
      <c r="CG8" s="131">
        <v>0.04</v>
      </c>
      <c r="CH8" s="131">
        <v>0.04</v>
      </c>
      <c r="CI8" s="131">
        <v>0.04</v>
      </c>
      <c r="CJ8" s="131">
        <v>0.04</v>
      </c>
      <c r="CK8" s="131">
        <v>0.04</v>
      </c>
      <c r="CL8" s="131">
        <v>0.04</v>
      </c>
      <c r="CM8" s="131">
        <v>0.04</v>
      </c>
      <c r="CN8" s="131">
        <v>0.04</v>
      </c>
      <c r="CO8" s="131">
        <v>0.04</v>
      </c>
      <c r="CP8" s="131">
        <v>0.04</v>
      </c>
      <c r="CQ8" s="131">
        <v>0.04</v>
      </c>
    </row>
    <row r="9" spans="1:95" ht="48" customHeight="1" thickTop="1" thickBot="1" x14ac:dyDescent="0.3">
      <c r="A9" s="30">
        <v>10015</v>
      </c>
      <c r="B9" s="48" t="s">
        <v>186</v>
      </c>
      <c r="C9" s="31"/>
      <c r="D9" s="32">
        <v>1.49</v>
      </c>
      <c r="E9" s="33">
        <v>1</v>
      </c>
      <c r="F9" s="34" t="s">
        <v>0</v>
      </c>
      <c r="G9" s="47" t="s">
        <v>1502</v>
      </c>
      <c r="H9" s="4"/>
      <c r="I9" s="4"/>
      <c r="J9" s="55">
        <v>11007</v>
      </c>
      <c r="K9" s="56" t="s">
        <v>74</v>
      </c>
      <c r="L9" s="57">
        <v>4</v>
      </c>
      <c r="M9" s="57">
        <v>4</v>
      </c>
      <c r="N9" s="57">
        <v>4</v>
      </c>
      <c r="O9" s="57">
        <v>4</v>
      </c>
      <c r="P9" s="57"/>
      <c r="Q9" s="159" t="s">
        <v>127</v>
      </c>
      <c r="R9" s="159" t="s">
        <v>92</v>
      </c>
      <c r="S9" s="159" t="s">
        <v>147</v>
      </c>
      <c r="T9" s="159" t="s">
        <v>22</v>
      </c>
      <c r="U9" s="159" t="s">
        <v>81</v>
      </c>
      <c r="V9" s="159"/>
      <c r="W9" s="159" t="s">
        <v>172</v>
      </c>
      <c r="X9" s="160">
        <v>0.4</v>
      </c>
      <c r="Y9" s="160">
        <v>1.0999999999999999E-2</v>
      </c>
      <c r="Z9" s="164"/>
      <c r="AA9" s="89">
        <v>8.0000000000000004E-4</v>
      </c>
      <c r="AB9" s="89">
        <v>0.03</v>
      </c>
      <c r="AC9" s="89"/>
      <c r="AD9" s="42" t="s">
        <v>3010</v>
      </c>
      <c r="AE9" s="43" t="s">
        <v>3117</v>
      </c>
      <c r="AF9" s="45"/>
      <c r="AG9" s="42" t="s">
        <v>3010</v>
      </c>
      <c r="AH9" s="43" t="s">
        <v>3117</v>
      </c>
      <c r="AI9" s="45"/>
      <c r="AJ9" s="45"/>
      <c r="AK9" s="45"/>
      <c r="AL9" s="133">
        <v>11024</v>
      </c>
      <c r="AM9" s="134" t="s">
        <v>168</v>
      </c>
      <c r="AN9" s="135">
        <v>0.04</v>
      </c>
      <c r="AO9" s="136">
        <v>0.03</v>
      </c>
      <c r="AP9" s="135">
        <v>3.15E-2</v>
      </c>
      <c r="AQ9" s="135">
        <v>3.3000000000000002E-2</v>
      </c>
      <c r="AR9" s="135">
        <v>3.4500000000000003E-2</v>
      </c>
      <c r="AS9" s="135">
        <v>3.5999999999999997E-2</v>
      </c>
      <c r="AT9" s="135">
        <v>3.7499999999999999E-2</v>
      </c>
      <c r="AU9" s="135">
        <v>3.9E-2</v>
      </c>
      <c r="AV9" s="135">
        <v>0.04</v>
      </c>
      <c r="AW9" s="135">
        <v>0.04</v>
      </c>
      <c r="AX9" s="135">
        <v>0.04</v>
      </c>
      <c r="AY9" s="135">
        <v>0.04</v>
      </c>
      <c r="AZ9" s="135">
        <v>0.04</v>
      </c>
      <c r="BA9" s="135">
        <v>0.04</v>
      </c>
      <c r="BB9" s="135">
        <v>0.04</v>
      </c>
      <c r="BC9" s="135">
        <v>0.04</v>
      </c>
      <c r="BD9" s="118"/>
      <c r="BE9" s="150">
        <v>11024</v>
      </c>
      <c r="BF9" s="151" t="s">
        <v>168</v>
      </c>
      <c r="BG9" s="141">
        <v>0.02</v>
      </c>
      <c r="BH9" s="135">
        <v>0.02</v>
      </c>
      <c r="BI9" s="135">
        <v>0.02</v>
      </c>
      <c r="BJ9" s="135">
        <v>2.1999999999999999E-2</v>
      </c>
      <c r="BK9" s="135">
        <v>2.1999999999999999E-2</v>
      </c>
      <c r="BL9" s="135">
        <v>2.35E-2</v>
      </c>
      <c r="BM9" s="135">
        <v>2.5000000000000001E-2</v>
      </c>
      <c r="BN9" s="135">
        <v>2.6499999999999999E-2</v>
      </c>
      <c r="BO9" s="135">
        <v>2.8000000000000001E-2</v>
      </c>
      <c r="BP9" s="135">
        <v>0.03</v>
      </c>
      <c r="BQ9" s="135">
        <v>3.2000000000000001E-2</v>
      </c>
      <c r="BR9" s="118"/>
      <c r="BS9" s="150">
        <v>11024</v>
      </c>
      <c r="BT9" s="151" t="s">
        <v>168</v>
      </c>
      <c r="BU9" s="141">
        <v>0.04</v>
      </c>
      <c r="BV9" s="141">
        <v>0.04</v>
      </c>
      <c r="BW9" s="141">
        <v>0.04</v>
      </c>
      <c r="BX9" s="141">
        <v>0.04</v>
      </c>
      <c r="BY9" s="141">
        <v>0.04</v>
      </c>
      <c r="BZ9" s="141">
        <v>0.04</v>
      </c>
      <c r="CA9" s="141">
        <v>0.04</v>
      </c>
      <c r="CB9" s="141">
        <v>0.04</v>
      </c>
      <c r="CC9" s="135">
        <v>0.04</v>
      </c>
      <c r="CD9" s="135">
        <v>0.04</v>
      </c>
      <c r="CE9" s="135">
        <v>0.04</v>
      </c>
      <c r="CF9" s="135">
        <v>0.04</v>
      </c>
      <c r="CG9" s="135">
        <v>0.04</v>
      </c>
      <c r="CH9" s="135">
        <v>0.04</v>
      </c>
      <c r="CI9" s="135">
        <v>0.04</v>
      </c>
      <c r="CJ9" s="135">
        <v>0.04</v>
      </c>
      <c r="CK9" s="135">
        <v>0.04</v>
      </c>
      <c r="CL9" s="135">
        <v>0.04</v>
      </c>
      <c r="CM9" s="135">
        <v>0.04</v>
      </c>
      <c r="CN9" s="135">
        <v>0.04</v>
      </c>
      <c r="CO9" s="135">
        <v>0.04</v>
      </c>
      <c r="CP9" s="135">
        <v>0.04</v>
      </c>
      <c r="CQ9" s="135">
        <v>0.04</v>
      </c>
    </row>
    <row r="10" spans="1:95" ht="48" customHeight="1" thickTop="1" thickBot="1" x14ac:dyDescent="0.3">
      <c r="A10" s="30">
        <v>10022</v>
      </c>
      <c r="B10" s="48" t="s">
        <v>187</v>
      </c>
      <c r="C10" s="31"/>
      <c r="D10" s="32">
        <v>9.9</v>
      </c>
      <c r="E10" s="33">
        <v>1</v>
      </c>
      <c r="F10" s="34" t="s">
        <v>0</v>
      </c>
      <c r="G10" s="47" t="s">
        <v>1503</v>
      </c>
      <c r="H10" s="4"/>
      <c r="I10" s="4"/>
      <c r="J10" s="55">
        <v>11054</v>
      </c>
      <c r="K10" s="56" t="s">
        <v>75</v>
      </c>
      <c r="L10" s="57"/>
      <c r="M10" s="57"/>
      <c r="N10" s="57"/>
      <c r="O10" s="57"/>
      <c r="P10" s="57"/>
      <c r="Q10" s="159" t="s">
        <v>158</v>
      </c>
      <c r="R10" s="159" t="s">
        <v>93</v>
      </c>
      <c r="S10" s="159" t="s">
        <v>174</v>
      </c>
      <c r="T10" s="159" t="s">
        <v>24</v>
      </c>
      <c r="U10" s="159" t="s">
        <v>159</v>
      </c>
      <c r="V10" s="159"/>
      <c r="W10" s="159" t="s">
        <v>359</v>
      </c>
      <c r="X10" s="160">
        <v>0.45</v>
      </c>
      <c r="Y10" s="160">
        <v>1.2E-2</v>
      </c>
      <c r="Z10" s="164"/>
      <c r="AA10" s="89">
        <v>8.9999999999999998E-4</v>
      </c>
      <c r="AB10" s="89"/>
      <c r="AC10" s="89"/>
      <c r="AD10" s="42" t="s">
        <v>3010</v>
      </c>
      <c r="AE10" s="45" t="s">
        <v>1476</v>
      </c>
      <c r="AF10" s="45"/>
      <c r="AG10" s="42" t="s">
        <v>3010</v>
      </c>
      <c r="AH10" s="45" t="s">
        <v>1477</v>
      </c>
      <c r="AI10" s="45"/>
      <c r="AJ10" s="45"/>
      <c r="AK10" s="45"/>
      <c r="AL10" s="130">
        <v>11016</v>
      </c>
      <c r="AM10" s="137" t="s">
        <v>336</v>
      </c>
      <c r="AN10" s="131">
        <v>0.04</v>
      </c>
      <c r="AO10" s="132">
        <v>0.03</v>
      </c>
      <c r="AP10" s="131">
        <v>3.15E-2</v>
      </c>
      <c r="AQ10" s="131">
        <v>3.3000000000000002E-2</v>
      </c>
      <c r="AR10" s="131">
        <v>3.4500000000000003E-2</v>
      </c>
      <c r="AS10" s="131">
        <v>3.5999999999999997E-2</v>
      </c>
      <c r="AT10" s="131">
        <v>3.7499999999999999E-2</v>
      </c>
      <c r="AU10" s="131">
        <v>3.9E-2</v>
      </c>
      <c r="AV10" s="131">
        <v>0.04</v>
      </c>
      <c r="AW10" s="131">
        <v>0.04</v>
      </c>
      <c r="AX10" s="131">
        <v>0.04</v>
      </c>
      <c r="AY10" s="131">
        <v>0.04</v>
      </c>
      <c r="AZ10" s="131">
        <v>0.04</v>
      </c>
      <c r="BA10" s="131">
        <v>0.04</v>
      </c>
      <c r="BB10" s="131">
        <v>0.04</v>
      </c>
      <c r="BC10" s="131">
        <v>0.04</v>
      </c>
      <c r="BD10" s="118"/>
      <c r="BE10" s="152">
        <v>11016</v>
      </c>
      <c r="BF10" s="153" t="s">
        <v>336</v>
      </c>
      <c r="BG10" s="140">
        <v>0.02</v>
      </c>
      <c r="BH10" s="131">
        <v>0.02</v>
      </c>
      <c r="BI10" s="131">
        <v>0.02</v>
      </c>
      <c r="BJ10" s="131">
        <v>2.1999999999999999E-2</v>
      </c>
      <c r="BK10" s="131">
        <v>2.1999999999999999E-2</v>
      </c>
      <c r="BL10" s="131">
        <v>2.35E-2</v>
      </c>
      <c r="BM10" s="131">
        <v>2.5000000000000001E-2</v>
      </c>
      <c r="BN10" s="131">
        <v>2.6499999999999999E-2</v>
      </c>
      <c r="BO10" s="131">
        <v>2.8000000000000001E-2</v>
      </c>
      <c r="BP10" s="131">
        <v>0.03</v>
      </c>
      <c r="BQ10" s="131">
        <v>3.2000000000000001E-2</v>
      </c>
      <c r="BR10" s="118"/>
      <c r="BS10" s="152">
        <v>11016</v>
      </c>
      <c r="BT10" s="153" t="s">
        <v>336</v>
      </c>
      <c r="BU10" s="140">
        <v>0.04</v>
      </c>
      <c r="BV10" s="140">
        <v>0.04</v>
      </c>
      <c r="BW10" s="140">
        <v>0.04</v>
      </c>
      <c r="BX10" s="140">
        <v>0.04</v>
      </c>
      <c r="BY10" s="140">
        <v>0.04</v>
      </c>
      <c r="BZ10" s="140">
        <v>0.04</v>
      </c>
      <c r="CA10" s="140">
        <v>0.04</v>
      </c>
      <c r="CB10" s="140">
        <v>0.04</v>
      </c>
      <c r="CC10" s="131">
        <v>0.04</v>
      </c>
      <c r="CD10" s="131">
        <v>0.04</v>
      </c>
      <c r="CE10" s="131">
        <v>0.04</v>
      </c>
      <c r="CF10" s="131">
        <v>0.04</v>
      </c>
      <c r="CG10" s="131">
        <v>0.04</v>
      </c>
      <c r="CH10" s="131">
        <v>0.04</v>
      </c>
      <c r="CI10" s="131">
        <v>0.04</v>
      </c>
      <c r="CJ10" s="131">
        <v>0.04</v>
      </c>
      <c r="CK10" s="131">
        <v>0.04</v>
      </c>
      <c r="CL10" s="131">
        <v>0.04</v>
      </c>
      <c r="CM10" s="131">
        <v>0.04</v>
      </c>
      <c r="CN10" s="131">
        <v>0.04</v>
      </c>
      <c r="CO10" s="131">
        <v>0.04</v>
      </c>
      <c r="CP10" s="131">
        <v>0.04</v>
      </c>
      <c r="CQ10" s="131">
        <v>0.04</v>
      </c>
    </row>
    <row r="11" spans="1:95" ht="48" customHeight="1" thickTop="1" thickBot="1" x14ac:dyDescent="0.3">
      <c r="A11" s="30">
        <v>10024</v>
      </c>
      <c r="B11" s="48" t="s">
        <v>188</v>
      </c>
      <c r="C11" s="31"/>
      <c r="D11" s="32">
        <v>13.25</v>
      </c>
      <c r="E11" s="33">
        <v>1</v>
      </c>
      <c r="F11" s="34" t="s">
        <v>0</v>
      </c>
      <c r="G11" s="47" t="s">
        <v>1504</v>
      </c>
      <c r="H11" s="4"/>
      <c r="I11" s="4"/>
      <c r="J11" s="55">
        <v>11039</v>
      </c>
      <c r="K11" s="56" t="s">
        <v>76</v>
      </c>
      <c r="L11" s="57">
        <v>18</v>
      </c>
      <c r="M11" s="57">
        <v>18</v>
      </c>
      <c r="N11" s="57">
        <v>18</v>
      </c>
      <c r="O11" s="57">
        <v>18</v>
      </c>
      <c r="P11" s="57"/>
      <c r="Q11" s="159"/>
      <c r="R11" s="159" t="s">
        <v>94</v>
      </c>
      <c r="S11" s="159"/>
      <c r="T11" s="159" t="s">
        <v>53</v>
      </c>
      <c r="U11" s="159" t="s">
        <v>82</v>
      </c>
      <c r="V11" s="159" t="s">
        <v>3132</v>
      </c>
      <c r="W11" s="159" t="s">
        <v>167</v>
      </c>
      <c r="X11" s="160">
        <v>0.5</v>
      </c>
      <c r="Y11" s="160">
        <v>1.2999999999999999E-2</v>
      </c>
      <c r="Z11" s="164" t="s">
        <v>3016</v>
      </c>
      <c r="AA11" s="89">
        <v>1E-3</v>
      </c>
      <c r="AB11" s="89"/>
      <c r="AC11" s="89"/>
      <c r="AD11" s="42"/>
      <c r="AE11" s="45" t="s">
        <v>3114</v>
      </c>
      <c r="AF11" s="45"/>
      <c r="AG11" s="42" t="s">
        <v>178</v>
      </c>
      <c r="AH11" s="45" t="s">
        <v>3114</v>
      </c>
      <c r="AI11" s="45"/>
      <c r="AJ11" s="45"/>
      <c r="AK11" s="45"/>
      <c r="AL11" s="133">
        <v>51030</v>
      </c>
      <c r="AM11" s="134" t="s">
        <v>52</v>
      </c>
      <c r="AN11" s="135">
        <v>0.01</v>
      </c>
      <c r="AO11" s="136"/>
      <c r="AP11" s="135"/>
      <c r="AQ11" s="135"/>
      <c r="AR11" s="135"/>
      <c r="AS11" s="135"/>
      <c r="AT11" s="135"/>
      <c r="AU11" s="135"/>
      <c r="AV11" s="135"/>
      <c r="AW11" s="135"/>
      <c r="AX11" s="135"/>
      <c r="AY11" s="135"/>
      <c r="AZ11" s="135"/>
      <c r="BA11" s="135"/>
      <c r="BB11" s="135"/>
      <c r="BC11" s="135"/>
      <c r="BD11" s="118"/>
      <c r="BE11" s="150">
        <v>51030</v>
      </c>
      <c r="BF11" s="151" t="s">
        <v>52</v>
      </c>
      <c r="BG11" s="141"/>
      <c r="BH11" s="135"/>
      <c r="BI11" s="135"/>
      <c r="BJ11" s="135"/>
      <c r="BK11" s="135"/>
      <c r="BL11" s="135"/>
      <c r="BM11" s="135"/>
      <c r="BN11" s="135"/>
      <c r="BO11" s="135"/>
      <c r="BP11" s="135"/>
      <c r="BQ11" s="135"/>
      <c r="BR11" s="118"/>
      <c r="BS11" s="150">
        <v>51030</v>
      </c>
      <c r="BT11" s="151" t="s">
        <v>52</v>
      </c>
      <c r="BU11" s="181"/>
      <c r="BV11" s="181"/>
      <c r="BW11" s="181"/>
      <c r="BX11" s="181"/>
      <c r="BY11" s="181"/>
      <c r="BZ11" s="181"/>
      <c r="CA11" s="181"/>
      <c r="CB11" s="141"/>
      <c r="CC11" s="135"/>
      <c r="CD11" s="135"/>
      <c r="CE11" s="135"/>
      <c r="CF11" s="135"/>
      <c r="CG11" s="135"/>
      <c r="CH11" s="135"/>
      <c r="CI11" s="135"/>
      <c r="CJ11" s="135"/>
      <c r="CK11" s="135"/>
      <c r="CL11" s="135"/>
      <c r="CM11" s="135"/>
      <c r="CN11" s="135"/>
      <c r="CO11" s="135"/>
      <c r="CP11" s="135"/>
      <c r="CQ11" s="135"/>
    </row>
    <row r="12" spans="1:95" ht="48" customHeight="1" thickTop="1" thickBot="1" x14ac:dyDescent="0.3">
      <c r="A12" s="30">
        <v>10025</v>
      </c>
      <c r="B12" s="48" t="s">
        <v>189</v>
      </c>
      <c r="C12" s="31"/>
      <c r="D12" s="32">
        <v>14.25</v>
      </c>
      <c r="E12" s="33">
        <v>1</v>
      </c>
      <c r="F12" s="34" t="s">
        <v>0</v>
      </c>
      <c r="G12" s="47" t="s">
        <v>1505</v>
      </c>
      <c r="H12" s="4"/>
      <c r="I12" s="4"/>
      <c r="J12" s="55">
        <v>11026</v>
      </c>
      <c r="K12" s="56" t="s">
        <v>173</v>
      </c>
      <c r="L12" s="57">
        <v>20</v>
      </c>
      <c r="M12" s="57">
        <v>20</v>
      </c>
      <c r="N12" s="57">
        <v>20</v>
      </c>
      <c r="O12" s="57">
        <v>20</v>
      </c>
      <c r="P12" s="57"/>
      <c r="Q12" s="159"/>
      <c r="R12" s="159" t="s">
        <v>95</v>
      </c>
      <c r="S12" s="159"/>
      <c r="T12" s="159" t="s">
        <v>62</v>
      </c>
      <c r="U12" s="159"/>
      <c r="V12" s="159" t="s">
        <v>3133</v>
      </c>
      <c r="W12" s="159" t="s">
        <v>168</v>
      </c>
      <c r="X12" s="160">
        <v>0.55000000000000004</v>
      </c>
      <c r="Y12" s="160">
        <v>1.4E-2</v>
      </c>
      <c r="Z12" s="164" t="s">
        <v>3015</v>
      </c>
      <c r="AA12" s="89"/>
      <c r="AB12" s="89"/>
      <c r="AC12" s="89"/>
      <c r="AD12" s="42" t="s">
        <v>1483</v>
      </c>
      <c r="AE12" s="42" t="s">
        <v>1484</v>
      </c>
      <c r="AF12" s="45"/>
      <c r="AG12" s="42" t="s">
        <v>1483</v>
      </c>
      <c r="AH12" s="42" t="s">
        <v>1484</v>
      </c>
      <c r="AI12" s="45"/>
      <c r="AJ12" s="45"/>
      <c r="AK12" s="45"/>
      <c r="AL12" s="130">
        <v>51024</v>
      </c>
      <c r="AM12" s="137" t="s">
        <v>613</v>
      </c>
      <c r="AN12" s="131">
        <v>0.01</v>
      </c>
      <c r="AO12" s="132"/>
      <c r="AP12" s="131"/>
      <c r="AQ12" s="131"/>
      <c r="AR12" s="131"/>
      <c r="AS12" s="131"/>
      <c r="AT12" s="131"/>
      <c r="AU12" s="131"/>
      <c r="AV12" s="131"/>
      <c r="AW12" s="131"/>
      <c r="AX12" s="131"/>
      <c r="AY12" s="131"/>
      <c r="AZ12" s="131"/>
      <c r="BA12" s="131"/>
      <c r="BB12" s="131"/>
      <c r="BC12" s="131"/>
      <c r="BD12" s="118"/>
      <c r="BE12" s="152">
        <v>51024</v>
      </c>
      <c r="BF12" s="153" t="s">
        <v>613</v>
      </c>
      <c r="BG12" s="140"/>
      <c r="BH12" s="131"/>
      <c r="BI12" s="131"/>
      <c r="BJ12" s="131"/>
      <c r="BK12" s="131"/>
      <c r="BL12" s="131"/>
      <c r="BM12" s="131"/>
      <c r="BN12" s="131"/>
      <c r="BO12" s="131"/>
      <c r="BP12" s="131"/>
      <c r="BQ12" s="131"/>
      <c r="BR12" s="118"/>
      <c r="BS12" s="152">
        <v>51024</v>
      </c>
      <c r="BT12" s="153" t="s">
        <v>613</v>
      </c>
      <c r="BU12" s="182"/>
      <c r="BV12" s="182"/>
      <c r="BW12" s="182"/>
      <c r="BX12" s="182"/>
      <c r="BY12" s="182"/>
      <c r="BZ12" s="182"/>
      <c r="CA12" s="182"/>
      <c r="CB12" s="140"/>
      <c r="CC12" s="131"/>
      <c r="CD12" s="131"/>
      <c r="CE12" s="131"/>
      <c r="CF12" s="131"/>
      <c r="CG12" s="131"/>
      <c r="CH12" s="131"/>
      <c r="CI12" s="131"/>
      <c r="CJ12" s="131"/>
      <c r="CK12" s="131"/>
      <c r="CL12" s="131"/>
      <c r="CM12" s="131"/>
      <c r="CN12" s="131"/>
      <c r="CO12" s="131"/>
      <c r="CP12" s="131"/>
      <c r="CQ12" s="131"/>
    </row>
    <row r="13" spans="1:95" ht="48" customHeight="1" thickTop="1" thickBot="1" x14ac:dyDescent="0.3">
      <c r="A13" s="30">
        <v>10026</v>
      </c>
      <c r="B13" s="48" t="s">
        <v>190</v>
      </c>
      <c r="C13" s="31">
        <v>0.48749999999999999</v>
      </c>
      <c r="D13" s="32">
        <v>7.9</v>
      </c>
      <c r="E13" s="33">
        <v>1</v>
      </c>
      <c r="F13" s="34" t="s">
        <v>0</v>
      </c>
      <c r="G13" s="47" t="s">
        <v>1506</v>
      </c>
      <c r="H13" s="4"/>
      <c r="I13" s="4"/>
      <c r="J13" s="58"/>
      <c r="K13" s="59"/>
      <c r="L13" s="60"/>
      <c r="M13" s="60"/>
      <c r="N13" s="60"/>
      <c r="O13" s="60"/>
      <c r="P13" s="60"/>
      <c r="Q13" s="159" t="s">
        <v>105</v>
      </c>
      <c r="R13" s="159" t="s">
        <v>96</v>
      </c>
      <c r="S13" s="176"/>
      <c r="T13" s="176"/>
      <c r="U13" s="176"/>
      <c r="V13" s="176"/>
      <c r="W13" s="159" t="s">
        <v>336</v>
      </c>
      <c r="X13" s="161">
        <v>0.6</v>
      </c>
      <c r="Y13" s="161">
        <v>1.4999999999999999E-2</v>
      </c>
      <c r="Z13" s="177" t="s">
        <v>3135</v>
      </c>
      <c r="AA13" s="89"/>
      <c r="AB13" s="88"/>
      <c r="AC13" s="89"/>
      <c r="AD13" s="62" t="s">
        <v>3019</v>
      </c>
      <c r="AE13" s="62" t="s">
        <v>3027</v>
      </c>
      <c r="AF13" s="44"/>
      <c r="AG13" s="62" t="s">
        <v>3020</v>
      </c>
      <c r="AH13" s="62" t="s">
        <v>3024</v>
      </c>
      <c r="AI13" s="45"/>
      <c r="AJ13" s="45"/>
      <c r="AK13" s="45"/>
      <c r="AL13" s="133">
        <v>10516</v>
      </c>
      <c r="AM13" s="134" t="s">
        <v>311</v>
      </c>
      <c r="AN13" s="135">
        <v>0.01</v>
      </c>
      <c r="AO13" s="136"/>
      <c r="AP13" s="135"/>
      <c r="AQ13" s="135"/>
      <c r="AR13" s="135"/>
      <c r="AS13" s="135"/>
      <c r="AT13" s="135"/>
      <c r="AU13" s="135"/>
      <c r="AV13" s="135"/>
      <c r="AW13" s="135"/>
      <c r="AX13" s="135"/>
      <c r="AY13" s="135"/>
      <c r="AZ13" s="135"/>
      <c r="BA13" s="135"/>
      <c r="BB13" s="135"/>
      <c r="BC13" s="135"/>
      <c r="BD13" s="118"/>
      <c r="BE13" s="150">
        <v>10516</v>
      </c>
      <c r="BF13" s="151" t="s">
        <v>311</v>
      </c>
      <c r="BG13" s="141"/>
      <c r="BH13" s="135"/>
      <c r="BI13" s="135"/>
      <c r="BJ13" s="135"/>
      <c r="BK13" s="135"/>
      <c r="BL13" s="135"/>
      <c r="BM13" s="135"/>
      <c r="BN13" s="135"/>
      <c r="BO13" s="135"/>
      <c r="BP13" s="135"/>
      <c r="BQ13" s="135"/>
      <c r="BR13" s="118"/>
      <c r="BS13" s="150">
        <v>10516</v>
      </c>
      <c r="BT13" s="151" t="s">
        <v>311</v>
      </c>
      <c r="BU13" s="181"/>
      <c r="BV13" s="181"/>
      <c r="BW13" s="181"/>
      <c r="BX13" s="181"/>
      <c r="BY13" s="181"/>
      <c r="BZ13" s="181"/>
      <c r="CA13" s="181"/>
      <c r="CB13" s="141"/>
      <c r="CC13" s="135"/>
      <c r="CD13" s="135"/>
      <c r="CE13" s="135"/>
      <c r="CF13" s="135"/>
      <c r="CG13" s="135"/>
      <c r="CH13" s="135"/>
      <c r="CI13" s="135"/>
      <c r="CJ13" s="135"/>
      <c r="CK13" s="135"/>
      <c r="CL13" s="135"/>
      <c r="CM13" s="135"/>
      <c r="CN13" s="135"/>
      <c r="CO13" s="135"/>
      <c r="CP13" s="135"/>
      <c r="CQ13" s="135"/>
    </row>
    <row r="14" spans="1:95" ht="48" customHeight="1" thickTop="1" thickBot="1" x14ac:dyDescent="0.3">
      <c r="A14" s="30">
        <v>10027</v>
      </c>
      <c r="B14" s="48" t="s">
        <v>191</v>
      </c>
      <c r="C14" s="31"/>
      <c r="D14" s="32">
        <v>13.25</v>
      </c>
      <c r="E14" s="33">
        <v>1</v>
      </c>
      <c r="F14" s="34" t="s">
        <v>0</v>
      </c>
      <c r="G14" s="47" t="s">
        <v>1507</v>
      </c>
      <c r="H14" s="4"/>
      <c r="I14" s="4"/>
      <c r="Q14" s="159" t="s">
        <v>110</v>
      </c>
      <c r="R14" s="159" t="s">
        <v>97</v>
      </c>
      <c r="S14" s="159"/>
      <c r="T14" s="159"/>
      <c r="U14" s="159"/>
      <c r="V14" s="159"/>
      <c r="W14" s="159"/>
      <c r="X14" s="160">
        <v>0.65</v>
      </c>
      <c r="Y14" s="89">
        <v>1.6E-2</v>
      </c>
      <c r="Z14" s="164" t="s">
        <v>3136</v>
      </c>
      <c r="AA14" s="89"/>
      <c r="AB14" s="89"/>
      <c r="AC14" s="89"/>
      <c r="AD14" s="62" t="s">
        <v>3020</v>
      </c>
      <c r="AE14" s="62" t="s">
        <v>3028</v>
      </c>
      <c r="AF14" s="44"/>
      <c r="AG14" s="62" t="s">
        <v>3026</v>
      </c>
      <c r="AH14" s="43" t="s">
        <v>3025</v>
      </c>
      <c r="AI14" s="45"/>
      <c r="AJ14" s="45"/>
      <c r="AK14" s="45"/>
      <c r="AL14" s="130">
        <v>51025</v>
      </c>
      <c r="AM14" s="137" t="s">
        <v>614</v>
      </c>
      <c r="AN14" s="131">
        <v>0.01</v>
      </c>
      <c r="AO14" s="132"/>
      <c r="AP14" s="131"/>
      <c r="AQ14" s="131"/>
      <c r="AR14" s="131"/>
      <c r="AS14" s="131"/>
      <c r="AT14" s="131"/>
      <c r="AU14" s="131"/>
      <c r="AV14" s="131"/>
      <c r="AW14" s="131"/>
      <c r="AX14" s="131"/>
      <c r="AY14" s="131"/>
      <c r="AZ14" s="131"/>
      <c r="BA14" s="131"/>
      <c r="BB14" s="131"/>
      <c r="BC14" s="131"/>
      <c r="BD14" s="118"/>
      <c r="BE14" s="152">
        <v>51025</v>
      </c>
      <c r="BF14" s="153" t="s">
        <v>614</v>
      </c>
      <c r="BG14" s="140"/>
      <c r="BH14" s="131"/>
      <c r="BI14" s="131"/>
      <c r="BJ14" s="131"/>
      <c r="BK14" s="131"/>
      <c r="BL14" s="131"/>
      <c r="BM14" s="131"/>
      <c r="BN14" s="131"/>
      <c r="BO14" s="131"/>
      <c r="BP14" s="131"/>
      <c r="BQ14" s="131"/>
      <c r="BR14" s="118"/>
      <c r="BS14" s="152">
        <v>51025</v>
      </c>
      <c r="BT14" s="153" t="s">
        <v>614</v>
      </c>
      <c r="BU14" s="182"/>
      <c r="BV14" s="182"/>
      <c r="BW14" s="182"/>
      <c r="BX14" s="182"/>
      <c r="BY14" s="182"/>
      <c r="BZ14" s="182"/>
      <c r="CA14" s="182"/>
      <c r="CB14" s="140"/>
      <c r="CC14" s="131"/>
      <c r="CD14" s="131"/>
      <c r="CE14" s="131"/>
      <c r="CF14" s="131"/>
      <c r="CG14" s="131"/>
      <c r="CH14" s="131"/>
      <c r="CI14" s="131"/>
      <c r="CJ14" s="131"/>
      <c r="CK14" s="131"/>
      <c r="CL14" s="131"/>
      <c r="CM14" s="131"/>
      <c r="CN14" s="131"/>
      <c r="CO14" s="131"/>
      <c r="CP14" s="131"/>
      <c r="CQ14" s="131"/>
    </row>
    <row r="15" spans="1:95" ht="48" customHeight="1" thickTop="1" thickBot="1" x14ac:dyDescent="0.3">
      <c r="A15" s="30">
        <v>10028</v>
      </c>
      <c r="B15" s="48" t="s">
        <v>192</v>
      </c>
      <c r="C15" s="31"/>
      <c r="D15" s="32">
        <v>7.4</v>
      </c>
      <c r="E15" s="33">
        <v>1</v>
      </c>
      <c r="F15" s="34" t="s">
        <v>0</v>
      </c>
      <c r="G15" s="47" t="s">
        <v>1508</v>
      </c>
      <c r="H15" s="4"/>
      <c r="I15" s="4"/>
      <c r="Q15" s="159" t="s">
        <v>106</v>
      </c>
      <c r="R15" s="159" t="s">
        <v>98</v>
      </c>
      <c r="S15" s="159"/>
      <c r="T15" s="159"/>
      <c r="U15" s="159"/>
      <c r="V15" s="159"/>
      <c r="W15" s="159"/>
      <c r="X15" s="160">
        <v>0.7</v>
      </c>
      <c r="Y15" s="89">
        <v>1.7000000000000001E-2</v>
      </c>
      <c r="Z15" s="164" t="s">
        <v>3137</v>
      </c>
      <c r="AA15" s="89"/>
      <c r="AB15" s="89"/>
      <c r="AC15" s="89"/>
      <c r="AD15" s="62" t="s">
        <v>3022</v>
      </c>
      <c r="AE15" s="62" t="s">
        <v>3021</v>
      </c>
      <c r="AF15" s="44"/>
      <c r="AG15" s="43" t="s">
        <v>3023</v>
      </c>
      <c r="AH15" s="43" t="s">
        <v>178</v>
      </c>
      <c r="AI15" s="45"/>
      <c r="AJ15" s="45"/>
      <c r="AK15" s="45"/>
      <c r="AL15" s="133">
        <v>10517</v>
      </c>
      <c r="AM15" s="134" t="s">
        <v>312</v>
      </c>
      <c r="AN15" s="135">
        <v>0.01</v>
      </c>
      <c r="AO15" s="136"/>
      <c r="AP15" s="135"/>
      <c r="AQ15" s="135"/>
      <c r="AR15" s="135"/>
      <c r="AS15" s="135"/>
      <c r="AT15" s="135"/>
      <c r="AU15" s="135"/>
      <c r="AV15" s="135"/>
      <c r="AW15" s="135"/>
      <c r="AX15" s="135"/>
      <c r="AY15" s="135"/>
      <c r="AZ15" s="135"/>
      <c r="BA15" s="135"/>
      <c r="BB15" s="135"/>
      <c r="BC15" s="135"/>
      <c r="BD15" s="118"/>
      <c r="BE15" s="150">
        <v>10517</v>
      </c>
      <c r="BF15" s="151" t="s">
        <v>312</v>
      </c>
      <c r="BG15" s="141"/>
      <c r="BH15" s="135"/>
      <c r="BI15" s="135"/>
      <c r="BJ15" s="135"/>
      <c r="BK15" s="135"/>
      <c r="BL15" s="135"/>
      <c r="BM15" s="135"/>
      <c r="BN15" s="135"/>
      <c r="BO15" s="135"/>
      <c r="BP15" s="135"/>
      <c r="BQ15" s="135"/>
      <c r="BR15" s="118"/>
      <c r="BS15" s="150">
        <v>10517</v>
      </c>
      <c r="BT15" s="151" t="s">
        <v>312</v>
      </c>
      <c r="BU15" s="181"/>
      <c r="BV15" s="181"/>
      <c r="BW15" s="181"/>
      <c r="BX15" s="181"/>
      <c r="BY15" s="181"/>
      <c r="BZ15" s="181"/>
      <c r="CA15" s="181"/>
      <c r="CB15" s="141"/>
      <c r="CC15" s="135"/>
      <c r="CD15" s="135"/>
      <c r="CE15" s="135"/>
      <c r="CF15" s="135"/>
      <c r="CG15" s="135"/>
      <c r="CH15" s="135"/>
      <c r="CI15" s="135"/>
      <c r="CJ15" s="135"/>
      <c r="CK15" s="135"/>
      <c r="CL15" s="135"/>
      <c r="CM15" s="135"/>
      <c r="CN15" s="135"/>
      <c r="CO15" s="135"/>
      <c r="CP15" s="135"/>
      <c r="CQ15" s="135"/>
    </row>
    <row r="16" spans="1:95" ht="48" customHeight="1" thickTop="1" thickBot="1" x14ac:dyDescent="0.3">
      <c r="A16" s="30">
        <v>10029</v>
      </c>
      <c r="B16" s="48" t="s">
        <v>193</v>
      </c>
      <c r="C16" s="31"/>
      <c r="D16" s="32">
        <v>11.4</v>
      </c>
      <c r="E16" s="33">
        <v>1</v>
      </c>
      <c r="F16" s="34" t="s">
        <v>0</v>
      </c>
      <c r="G16" s="47" t="s">
        <v>1509</v>
      </c>
      <c r="H16" s="4"/>
      <c r="I16" s="4"/>
      <c r="Q16" s="159" t="s">
        <v>107</v>
      </c>
      <c r="R16" s="159" t="s">
        <v>99</v>
      </c>
      <c r="S16" s="159"/>
      <c r="T16" s="159"/>
      <c r="U16" s="159"/>
      <c r="V16" s="159"/>
      <c r="W16" s="159"/>
      <c r="X16" s="160">
        <v>0.8</v>
      </c>
      <c r="Y16" s="160">
        <v>1.7999999999999999E-2</v>
      </c>
      <c r="Z16" s="164" t="s">
        <v>3138</v>
      </c>
      <c r="AA16" s="89"/>
      <c r="AB16" s="89"/>
      <c r="AC16" s="89"/>
      <c r="AD16" s="62" t="s">
        <v>3026</v>
      </c>
      <c r="AE16" s="61" t="s">
        <v>178</v>
      </c>
      <c r="AF16" s="44"/>
      <c r="AG16" s="43" t="s">
        <v>178</v>
      </c>
      <c r="AH16" s="43" t="s">
        <v>178</v>
      </c>
      <c r="AI16" s="45"/>
      <c r="AJ16" s="45"/>
      <c r="AK16" s="45"/>
      <c r="AL16" s="130">
        <v>51022</v>
      </c>
      <c r="AM16" s="137" t="s">
        <v>611</v>
      </c>
      <c r="AN16" s="131">
        <v>0.01</v>
      </c>
      <c r="AO16" s="132"/>
      <c r="AP16" s="131"/>
      <c r="AQ16" s="131"/>
      <c r="AR16" s="131"/>
      <c r="AS16" s="131"/>
      <c r="AT16" s="131"/>
      <c r="AU16" s="131"/>
      <c r="AV16" s="131"/>
      <c r="AW16" s="131"/>
      <c r="AX16" s="131"/>
      <c r="AY16" s="131"/>
      <c r="AZ16" s="131"/>
      <c r="BA16" s="131"/>
      <c r="BB16" s="131"/>
      <c r="BC16" s="131"/>
      <c r="BD16" s="118"/>
      <c r="BE16" s="152">
        <v>51022</v>
      </c>
      <c r="BF16" s="153" t="s">
        <v>611</v>
      </c>
      <c r="BG16" s="140"/>
      <c r="BH16" s="131"/>
      <c r="BI16" s="131"/>
      <c r="BJ16" s="131"/>
      <c r="BK16" s="131"/>
      <c r="BL16" s="131"/>
      <c r="BM16" s="131"/>
      <c r="BN16" s="131"/>
      <c r="BO16" s="131"/>
      <c r="BP16" s="131"/>
      <c r="BQ16" s="131"/>
      <c r="BR16" s="118"/>
      <c r="BS16" s="152">
        <v>51022</v>
      </c>
      <c r="BT16" s="153" t="s">
        <v>611</v>
      </c>
      <c r="BU16" s="182"/>
      <c r="BV16" s="182"/>
      <c r="BW16" s="182"/>
      <c r="BX16" s="182"/>
      <c r="BY16" s="182"/>
      <c r="BZ16" s="182"/>
      <c r="CA16" s="182"/>
      <c r="CB16" s="140"/>
      <c r="CC16" s="131"/>
      <c r="CD16" s="131"/>
      <c r="CE16" s="131"/>
      <c r="CF16" s="131"/>
      <c r="CG16" s="131"/>
      <c r="CH16" s="131"/>
      <c r="CI16" s="131"/>
      <c r="CJ16" s="131"/>
      <c r="CK16" s="131"/>
      <c r="CL16" s="131"/>
      <c r="CM16" s="131"/>
      <c r="CN16" s="131"/>
      <c r="CO16" s="131"/>
      <c r="CP16" s="131"/>
      <c r="CQ16" s="131"/>
    </row>
    <row r="17" spans="1:95" ht="48" customHeight="1" thickTop="1" thickBot="1" x14ac:dyDescent="0.3">
      <c r="A17" s="30">
        <v>10030</v>
      </c>
      <c r="B17" s="48" t="s">
        <v>194</v>
      </c>
      <c r="C17" s="31"/>
      <c r="D17" s="32">
        <v>9.9</v>
      </c>
      <c r="E17" s="33">
        <v>1</v>
      </c>
      <c r="F17" s="34" t="s">
        <v>0</v>
      </c>
      <c r="G17" s="47" t="s">
        <v>1510</v>
      </c>
      <c r="H17" s="4"/>
      <c r="I17" s="4"/>
      <c r="Q17" s="159" t="s">
        <v>109</v>
      </c>
      <c r="R17" s="159" t="s">
        <v>100</v>
      </c>
      <c r="S17" s="176"/>
      <c r="T17" s="176"/>
      <c r="U17" s="176"/>
      <c r="V17" s="176"/>
      <c r="W17" s="159"/>
      <c r="X17" s="160">
        <v>0.85</v>
      </c>
      <c r="Y17" s="160">
        <v>1.9E-2</v>
      </c>
      <c r="Z17" s="177" t="s">
        <v>3135</v>
      </c>
      <c r="AA17" s="89"/>
      <c r="AB17" s="88"/>
      <c r="AC17" s="89"/>
      <c r="AD17" s="61"/>
      <c r="AE17" s="42"/>
      <c r="AF17" s="45"/>
      <c r="AG17" s="42"/>
      <c r="AH17" s="42"/>
      <c r="AI17" s="45"/>
      <c r="AJ17" s="45"/>
      <c r="AK17" s="45"/>
      <c r="AL17" s="133">
        <v>51011</v>
      </c>
      <c r="AM17" s="134" t="s">
        <v>606</v>
      </c>
      <c r="AN17" s="135">
        <v>3.0000000000000001E-3</v>
      </c>
      <c r="AO17" s="136"/>
      <c r="AP17" s="135"/>
      <c r="AQ17" s="135"/>
      <c r="AR17" s="135"/>
      <c r="AS17" s="135"/>
      <c r="AT17" s="135"/>
      <c r="AU17" s="135"/>
      <c r="AV17" s="135"/>
      <c r="AW17" s="135"/>
      <c r="AX17" s="135"/>
      <c r="AY17" s="135"/>
      <c r="AZ17" s="135"/>
      <c r="BA17" s="135"/>
      <c r="BB17" s="135"/>
      <c r="BC17" s="135"/>
      <c r="BD17" s="118"/>
      <c r="BE17" s="150">
        <v>51011</v>
      </c>
      <c r="BF17" s="151" t="s">
        <v>606</v>
      </c>
      <c r="BG17" s="141"/>
      <c r="BH17" s="135"/>
      <c r="BI17" s="135"/>
      <c r="BJ17" s="135"/>
      <c r="BK17" s="135"/>
      <c r="BL17" s="135"/>
      <c r="BM17" s="135"/>
      <c r="BN17" s="135"/>
      <c r="BO17" s="135"/>
      <c r="BP17" s="135"/>
      <c r="BQ17" s="135"/>
      <c r="BR17" s="118"/>
      <c r="BS17" s="150">
        <v>51011</v>
      </c>
      <c r="BT17" s="151" t="s">
        <v>606</v>
      </c>
      <c r="BU17" s="181"/>
      <c r="BV17" s="181"/>
      <c r="BW17" s="181"/>
      <c r="BX17" s="181"/>
      <c r="BY17" s="181"/>
      <c r="BZ17" s="181"/>
      <c r="CA17" s="181"/>
      <c r="CB17" s="141"/>
      <c r="CC17" s="135"/>
      <c r="CD17" s="135"/>
      <c r="CE17" s="135"/>
      <c r="CF17" s="135"/>
      <c r="CG17" s="135"/>
      <c r="CH17" s="135"/>
      <c r="CI17" s="135"/>
      <c r="CJ17" s="135"/>
      <c r="CK17" s="135"/>
      <c r="CL17" s="135"/>
      <c r="CM17" s="135"/>
      <c r="CN17" s="135"/>
      <c r="CO17" s="135"/>
      <c r="CP17" s="135"/>
      <c r="CQ17" s="135"/>
    </row>
    <row r="18" spans="1:95" ht="48" customHeight="1" thickTop="1" thickBot="1" x14ac:dyDescent="0.3">
      <c r="A18" s="30">
        <v>10031</v>
      </c>
      <c r="B18" s="48" t="s">
        <v>195</v>
      </c>
      <c r="C18" s="31"/>
      <c r="D18" s="32">
        <v>15.25</v>
      </c>
      <c r="E18" s="33">
        <v>1</v>
      </c>
      <c r="F18" s="34" t="s">
        <v>0</v>
      </c>
      <c r="G18" s="47" t="s">
        <v>1511</v>
      </c>
      <c r="H18" s="4"/>
      <c r="I18" s="4"/>
      <c r="Q18" s="159" t="s">
        <v>108</v>
      </c>
      <c r="R18" s="159" t="s">
        <v>148</v>
      </c>
      <c r="S18" s="159"/>
      <c r="T18" s="159"/>
      <c r="U18" s="159"/>
      <c r="V18" s="159"/>
      <c r="W18" s="159"/>
      <c r="X18" s="160">
        <v>0.9</v>
      </c>
      <c r="Y18" s="89">
        <v>0.02</v>
      </c>
      <c r="Z18" s="164" t="s">
        <v>3139</v>
      </c>
      <c r="AA18" s="89"/>
      <c r="AB18" s="89"/>
      <c r="AC18" s="88"/>
      <c r="AL18" s="130">
        <v>51029</v>
      </c>
      <c r="AM18" s="137" t="s">
        <v>618</v>
      </c>
      <c r="AN18" s="131">
        <v>0.01</v>
      </c>
      <c r="AO18" s="132"/>
      <c r="AP18" s="131"/>
      <c r="AQ18" s="131"/>
      <c r="AR18" s="131"/>
      <c r="AS18" s="131"/>
      <c r="AT18" s="131"/>
      <c r="AU18" s="131"/>
      <c r="AV18" s="131"/>
      <c r="AW18" s="131"/>
      <c r="AX18" s="131"/>
      <c r="AY18" s="131"/>
      <c r="AZ18" s="131"/>
      <c r="BA18" s="131"/>
      <c r="BB18" s="131"/>
      <c r="BC18" s="131"/>
      <c r="BD18" s="118"/>
      <c r="BE18" s="152">
        <v>51029</v>
      </c>
      <c r="BF18" s="153" t="s">
        <v>618</v>
      </c>
      <c r="BG18" s="140"/>
      <c r="BH18" s="131"/>
      <c r="BI18" s="131"/>
      <c r="BJ18" s="131"/>
      <c r="BK18" s="131"/>
      <c r="BL18" s="131"/>
      <c r="BM18" s="131"/>
      <c r="BN18" s="131"/>
      <c r="BO18" s="131"/>
      <c r="BP18" s="131"/>
      <c r="BQ18" s="131"/>
      <c r="BR18" s="118"/>
      <c r="BS18" s="152">
        <v>51029</v>
      </c>
      <c r="BT18" s="153" t="s">
        <v>618</v>
      </c>
      <c r="BU18" s="182"/>
      <c r="BV18" s="182"/>
      <c r="BW18" s="182"/>
      <c r="BX18" s="182"/>
      <c r="BY18" s="182"/>
      <c r="BZ18" s="182"/>
      <c r="CA18" s="182"/>
      <c r="CB18" s="140"/>
      <c r="CC18" s="131"/>
      <c r="CD18" s="131"/>
      <c r="CE18" s="131"/>
      <c r="CF18" s="131"/>
      <c r="CG18" s="131"/>
      <c r="CH18" s="131"/>
      <c r="CI18" s="131"/>
      <c r="CJ18" s="131"/>
      <c r="CK18" s="131"/>
      <c r="CL18" s="131"/>
      <c r="CM18" s="131"/>
      <c r="CN18" s="131"/>
      <c r="CO18" s="131"/>
      <c r="CP18" s="131"/>
      <c r="CQ18" s="131"/>
    </row>
    <row r="19" spans="1:95" ht="48" customHeight="1" thickTop="1" thickBot="1" x14ac:dyDescent="0.3">
      <c r="A19" s="30">
        <v>10033</v>
      </c>
      <c r="B19" s="48" t="s">
        <v>196</v>
      </c>
      <c r="C19" s="31"/>
      <c r="D19" s="32">
        <v>7.9</v>
      </c>
      <c r="E19" s="33">
        <v>1</v>
      </c>
      <c r="F19" s="34" t="s">
        <v>0</v>
      </c>
      <c r="G19" s="47" t="s">
        <v>1512</v>
      </c>
      <c r="H19" s="4"/>
      <c r="I19" s="4"/>
      <c r="Q19" s="159" t="s">
        <v>142</v>
      </c>
      <c r="R19" s="159" t="s">
        <v>149</v>
      </c>
      <c r="S19" s="159"/>
      <c r="T19" s="159"/>
      <c r="U19" s="159"/>
      <c r="V19" s="159"/>
      <c r="W19" s="159"/>
      <c r="X19" s="160">
        <v>0.95</v>
      </c>
      <c r="Y19" s="89">
        <v>2.1000000000000001E-2</v>
      </c>
      <c r="Z19" s="164" t="s">
        <v>3140</v>
      </c>
      <c r="AA19" s="89"/>
      <c r="AB19" s="89"/>
      <c r="AC19" s="88"/>
      <c r="AL19" s="133">
        <v>51021</v>
      </c>
      <c r="AM19" s="134" t="s">
        <v>610</v>
      </c>
      <c r="AN19" s="135">
        <v>0.01</v>
      </c>
      <c r="AO19" s="136"/>
      <c r="AP19" s="135"/>
      <c r="AQ19" s="135"/>
      <c r="AR19" s="135"/>
      <c r="AS19" s="135"/>
      <c r="AT19" s="135"/>
      <c r="AU19" s="135"/>
      <c r="AV19" s="135"/>
      <c r="AW19" s="135"/>
      <c r="AX19" s="135"/>
      <c r="AY19" s="135"/>
      <c r="AZ19" s="135"/>
      <c r="BA19" s="135"/>
      <c r="BB19" s="135"/>
      <c r="BC19" s="135"/>
      <c r="BD19" s="118"/>
      <c r="BE19" s="150">
        <v>51021</v>
      </c>
      <c r="BF19" s="151" t="s">
        <v>610</v>
      </c>
      <c r="BG19" s="141"/>
      <c r="BH19" s="135"/>
      <c r="BI19" s="135"/>
      <c r="BJ19" s="135"/>
      <c r="BK19" s="135"/>
      <c r="BL19" s="135"/>
      <c r="BM19" s="135"/>
      <c r="BN19" s="135"/>
      <c r="BO19" s="135"/>
      <c r="BP19" s="135"/>
      <c r="BQ19" s="135"/>
      <c r="BR19" s="118"/>
      <c r="BS19" s="150">
        <v>51021</v>
      </c>
      <c r="BT19" s="151" t="s">
        <v>610</v>
      </c>
      <c r="BU19" s="181"/>
      <c r="BV19" s="181"/>
      <c r="BW19" s="181"/>
      <c r="BX19" s="181"/>
      <c r="BY19" s="181"/>
      <c r="BZ19" s="181"/>
      <c r="CA19" s="181"/>
      <c r="CB19" s="141"/>
      <c r="CC19" s="135"/>
      <c r="CD19" s="135"/>
      <c r="CE19" s="135"/>
      <c r="CF19" s="135"/>
      <c r="CG19" s="135"/>
      <c r="CH19" s="135"/>
      <c r="CI19" s="135"/>
      <c r="CJ19" s="135"/>
      <c r="CK19" s="135"/>
      <c r="CL19" s="135"/>
      <c r="CM19" s="135"/>
      <c r="CN19" s="135"/>
      <c r="CO19" s="135"/>
      <c r="CP19" s="135"/>
      <c r="CQ19" s="135"/>
    </row>
    <row r="20" spans="1:95" ht="48" customHeight="1" thickTop="1" thickBot="1" x14ac:dyDescent="0.3">
      <c r="A20" s="30">
        <v>10034</v>
      </c>
      <c r="B20" s="48" t="s">
        <v>197</v>
      </c>
      <c r="C20" s="31"/>
      <c r="D20" s="32">
        <v>1.49</v>
      </c>
      <c r="E20" s="33">
        <v>1</v>
      </c>
      <c r="F20" s="34" t="s">
        <v>0</v>
      </c>
      <c r="G20" s="47" t="s">
        <v>1513</v>
      </c>
      <c r="H20" s="4"/>
      <c r="I20" s="4"/>
      <c r="Q20" s="159" t="s">
        <v>157</v>
      </c>
      <c r="R20" s="159" t="s">
        <v>156</v>
      </c>
      <c r="S20" s="159"/>
      <c r="T20" s="159"/>
      <c r="U20" s="159"/>
      <c r="V20" s="159"/>
      <c r="W20" s="159"/>
      <c r="X20" s="160">
        <v>1</v>
      </c>
      <c r="Y20" s="89">
        <v>2.1999999999999999E-2</v>
      </c>
      <c r="Z20" s="164" t="s">
        <v>3141</v>
      </c>
      <c r="AA20" s="89"/>
      <c r="AB20" s="88"/>
      <c r="AC20" s="88"/>
      <c r="AL20" s="130">
        <v>51020</v>
      </c>
      <c r="AM20" s="137" t="s">
        <v>609</v>
      </c>
      <c r="AN20" s="131">
        <v>3.0000000000000001E-3</v>
      </c>
      <c r="AO20" s="132"/>
      <c r="AP20" s="131"/>
      <c r="AQ20" s="131"/>
      <c r="AR20" s="131"/>
      <c r="AS20" s="131"/>
      <c r="AT20" s="131"/>
      <c r="AU20" s="131"/>
      <c r="AV20" s="131"/>
      <c r="AW20" s="131"/>
      <c r="AX20" s="131"/>
      <c r="AY20" s="131"/>
      <c r="AZ20" s="131"/>
      <c r="BA20" s="131"/>
      <c r="BB20" s="131"/>
      <c r="BC20" s="131"/>
      <c r="BD20" s="118"/>
      <c r="BE20" s="152">
        <v>51020</v>
      </c>
      <c r="BF20" s="153" t="s">
        <v>609</v>
      </c>
      <c r="BG20" s="140"/>
      <c r="BH20" s="131"/>
      <c r="BI20" s="131"/>
      <c r="BJ20" s="131"/>
      <c r="BK20" s="131"/>
      <c r="BL20" s="131"/>
      <c r="BM20" s="131"/>
      <c r="BN20" s="131"/>
      <c r="BO20" s="131"/>
      <c r="BP20" s="131"/>
      <c r="BQ20" s="131"/>
      <c r="BR20" s="118"/>
      <c r="BS20" s="152">
        <v>51020</v>
      </c>
      <c r="BT20" s="153" t="s">
        <v>609</v>
      </c>
      <c r="BU20" s="182"/>
      <c r="BV20" s="182"/>
      <c r="BW20" s="182"/>
      <c r="BX20" s="182"/>
      <c r="BY20" s="182"/>
      <c r="BZ20" s="182"/>
      <c r="CA20" s="182"/>
      <c r="CB20" s="140"/>
      <c r="CC20" s="131"/>
      <c r="CD20" s="131"/>
      <c r="CE20" s="131"/>
      <c r="CF20" s="131"/>
      <c r="CG20" s="131"/>
      <c r="CH20" s="131"/>
      <c r="CI20" s="131"/>
      <c r="CJ20" s="131"/>
      <c r="CK20" s="131"/>
      <c r="CL20" s="131"/>
      <c r="CM20" s="131"/>
      <c r="CN20" s="131"/>
      <c r="CO20" s="131"/>
      <c r="CP20" s="131"/>
      <c r="CQ20" s="131"/>
    </row>
    <row r="21" spans="1:95" ht="48" customHeight="1" thickTop="1" thickBot="1" x14ac:dyDescent="0.3">
      <c r="A21" s="30">
        <v>10035</v>
      </c>
      <c r="B21" s="49" t="s">
        <v>198</v>
      </c>
      <c r="C21" s="35"/>
      <c r="D21" s="36">
        <v>9.9</v>
      </c>
      <c r="E21" s="37">
        <v>1</v>
      </c>
      <c r="F21" s="38" t="s">
        <v>0</v>
      </c>
      <c r="G21" s="47" t="s">
        <v>1514</v>
      </c>
      <c r="H21" s="4"/>
      <c r="I21" s="4"/>
      <c r="Q21" s="159"/>
      <c r="R21" s="159" t="s">
        <v>150</v>
      </c>
      <c r="S21" s="159"/>
      <c r="T21" s="159"/>
      <c r="U21" s="159"/>
      <c r="V21" s="159"/>
      <c r="W21" s="159"/>
      <c r="X21" s="160">
        <v>1.05</v>
      </c>
      <c r="Y21" s="89">
        <v>2.3E-2</v>
      </c>
      <c r="Z21" s="164" t="s">
        <v>3103</v>
      </c>
      <c r="AA21" s="89"/>
      <c r="AB21" s="88"/>
      <c r="AC21" s="88"/>
      <c r="AL21" s="133">
        <v>51026</v>
      </c>
      <c r="AM21" s="134" t="s">
        <v>615</v>
      </c>
      <c r="AN21" s="135">
        <v>0.01</v>
      </c>
      <c r="AO21" s="136"/>
      <c r="AP21" s="135"/>
      <c r="AQ21" s="135"/>
      <c r="AR21" s="135"/>
      <c r="AS21" s="135"/>
      <c r="AT21" s="135"/>
      <c r="AU21" s="135"/>
      <c r="AV21" s="135"/>
      <c r="AW21" s="135"/>
      <c r="AX21" s="135"/>
      <c r="AY21" s="135"/>
      <c r="AZ21" s="135"/>
      <c r="BA21" s="135"/>
      <c r="BB21" s="135"/>
      <c r="BC21" s="135"/>
      <c r="BD21" s="118"/>
      <c r="BE21" s="150">
        <v>51026</v>
      </c>
      <c r="BF21" s="151" t="s">
        <v>615</v>
      </c>
      <c r="BG21" s="141"/>
      <c r="BH21" s="135"/>
      <c r="BI21" s="135"/>
      <c r="BJ21" s="135"/>
      <c r="BK21" s="135"/>
      <c r="BL21" s="135"/>
      <c r="BM21" s="135"/>
      <c r="BN21" s="135"/>
      <c r="BO21" s="135"/>
      <c r="BP21" s="135"/>
      <c r="BQ21" s="135"/>
      <c r="BR21" s="118"/>
      <c r="BS21" s="150">
        <v>51026</v>
      </c>
      <c r="BT21" s="151" t="s">
        <v>615</v>
      </c>
      <c r="BU21" s="181"/>
      <c r="BV21" s="181"/>
      <c r="BW21" s="181"/>
      <c r="BX21" s="181"/>
      <c r="BY21" s="181"/>
      <c r="BZ21" s="181"/>
      <c r="CA21" s="181"/>
      <c r="CB21" s="141"/>
      <c r="CC21" s="135"/>
      <c r="CD21" s="135"/>
      <c r="CE21" s="135"/>
      <c r="CF21" s="135"/>
      <c r="CG21" s="135"/>
      <c r="CH21" s="135"/>
      <c r="CI21" s="135"/>
      <c r="CJ21" s="135"/>
      <c r="CK21" s="135"/>
      <c r="CL21" s="135"/>
      <c r="CM21" s="135"/>
      <c r="CN21" s="135"/>
      <c r="CO21" s="135"/>
      <c r="CP21" s="135"/>
      <c r="CQ21" s="135"/>
    </row>
    <row r="22" spans="1:95" ht="48" customHeight="1" thickTop="1" thickBot="1" x14ac:dyDescent="0.3">
      <c r="A22" s="30">
        <v>10036</v>
      </c>
      <c r="B22" s="48" t="s">
        <v>199</v>
      </c>
      <c r="C22" s="31"/>
      <c r="D22" s="32">
        <v>9.9</v>
      </c>
      <c r="E22" s="33">
        <v>1</v>
      </c>
      <c r="F22" s="34" t="s">
        <v>0</v>
      </c>
      <c r="G22" s="47" t="s">
        <v>1515</v>
      </c>
      <c r="H22" s="4"/>
      <c r="I22" s="4"/>
      <c r="Q22" s="159" t="s">
        <v>111</v>
      </c>
      <c r="R22" s="159" t="s">
        <v>151</v>
      </c>
      <c r="S22" s="159"/>
      <c r="T22" s="159"/>
      <c r="U22" s="159"/>
      <c r="V22" s="159"/>
      <c r="W22" s="159"/>
      <c r="X22" s="160">
        <v>1.1000000000000001</v>
      </c>
      <c r="Y22" s="89">
        <v>2.4E-2</v>
      </c>
      <c r="Z22" s="164" t="s">
        <v>3104</v>
      </c>
      <c r="AA22" s="89"/>
      <c r="AB22" s="88"/>
      <c r="AC22" s="88"/>
      <c r="AL22" s="130">
        <v>51028</v>
      </c>
      <c r="AM22" s="137" t="s">
        <v>617</v>
      </c>
      <c r="AN22" s="131">
        <v>0.01</v>
      </c>
      <c r="AO22" s="132"/>
      <c r="AP22" s="131"/>
      <c r="AQ22" s="131"/>
      <c r="AR22" s="131"/>
      <c r="AS22" s="131"/>
      <c r="AT22" s="131"/>
      <c r="AU22" s="131"/>
      <c r="AV22" s="131"/>
      <c r="AW22" s="131"/>
      <c r="AX22" s="131"/>
      <c r="AY22" s="131"/>
      <c r="AZ22" s="131"/>
      <c r="BA22" s="131"/>
      <c r="BB22" s="131"/>
      <c r="BC22" s="131"/>
      <c r="BD22" s="118"/>
      <c r="BE22" s="152">
        <v>51028</v>
      </c>
      <c r="BF22" s="153" t="s">
        <v>617</v>
      </c>
      <c r="BG22" s="140"/>
      <c r="BH22" s="131"/>
      <c r="BI22" s="131"/>
      <c r="BJ22" s="131"/>
      <c r="BK22" s="131"/>
      <c r="BL22" s="131"/>
      <c r="BM22" s="131"/>
      <c r="BN22" s="131"/>
      <c r="BO22" s="131"/>
      <c r="BP22" s="131"/>
      <c r="BQ22" s="131"/>
      <c r="BR22" s="118"/>
      <c r="BS22" s="152">
        <v>51028</v>
      </c>
      <c r="BT22" s="153" t="s">
        <v>617</v>
      </c>
      <c r="BU22" s="182"/>
      <c r="BV22" s="182"/>
      <c r="BW22" s="182"/>
      <c r="BX22" s="182"/>
      <c r="BY22" s="182"/>
      <c r="BZ22" s="182"/>
      <c r="CA22" s="182"/>
      <c r="CB22" s="140"/>
      <c r="CC22" s="131"/>
      <c r="CD22" s="131"/>
      <c r="CE22" s="131"/>
      <c r="CF22" s="131"/>
      <c r="CG22" s="131"/>
      <c r="CH22" s="131"/>
      <c r="CI22" s="131"/>
      <c r="CJ22" s="131"/>
      <c r="CK22" s="131"/>
      <c r="CL22" s="131"/>
      <c r="CM22" s="131"/>
      <c r="CN22" s="131"/>
      <c r="CO22" s="131"/>
      <c r="CP22" s="131"/>
      <c r="CQ22" s="131"/>
    </row>
    <row r="23" spans="1:95" ht="48" customHeight="1" thickTop="1" thickBot="1" x14ac:dyDescent="0.3">
      <c r="A23" s="30">
        <v>10037</v>
      </c>
      <c r="B23" s="48" t="s">
        <v>29</v>
      </c>
      <c r="C23" s="31"/>
      <c r="D23" s="32">
        <v>9.9</v>
      </c>
      <c r="E23" s="33">
        <v>1</v>
      </c>
      <c r="F23" s="34" t="s">
        <v>0</v>
      </c>
      <c r="G23" s="47" t="s">
        <v>1516</v>
      </c>
      <c r="H23" s="4"/>
      <c r="I23" s="4"/>
      <c r="Q23" s="159" t="s">
        <v>112</v>
      </c>
      <c r="R23" s="159" t="s">
        <v>153</v>
      </c>
      <c r="S23" s="159"/>
      <c r="T23" s="159"/>
      <c r="U23" s="159"/>
      <c r="V23" s="159"/>
      <c r="W23" s="159"/>
      <c r="X23" s="160">
        <v>1.1499999999999999</v>
      </c>
      <c r="Y23" s="89">
        <v>2.5000000000000001E-2</v>
      </c>
      <c r="Z23" s="164" t="s">
        <v>3105</v>
      </c>
      <c r="AA23" s="89"/>
      <c r="AB23" s="88"/>
      <c r="AC23" s="88"/>
      <c r="AL23" s="133">
        <v>51027</v>
      </c>
      <c r="AM23" s="134" t="s">
        <v>616</v>
      </c>
      <c r="AN23" s="135">
        <v>0.01</v>
      </c>
      <c r="AO23" s="136"/>
      <c r="AP23" s="135"/>
      <c r="AQ23" s="135"/>
      <c r="AR23" s="135"/>
      <c r="AS23" s="135"/>
      <c r="AT23" s="135"/>
      <c r="AU23" s="135"/>
      <c r="AV23" s="135"/>
      <c r="AW23" s="135"/>
      <c r="AX23" s="135"/>
      <c r="AY23" s="135"/>
      <c r="AZ23" s="135"/>
      <c r="BA23" s="135"/>
      <c r="BB23" s="135"/>
      <c r="BC23" s="135"/>
      <c r="BD23" s="118"/>
      <c r="BE23" s="150">
        <v>51027</v>
      </c>
      <c r="BF23" s="151" t="s">
        <v>616</v>
      </c>
      <c r="BG23" s="141"/>
      <c r="BH23" s="135"/>
      <c r="BI23" s="135"/>
      <c r="BJ23" s="135"/>
      <c r="BK23" s="135"/>
      <c r="BL23" s="135"/>
      <c r="BM23" s="135"/>
      <c r="BN23" s="135"/>
      <c r="BO23" s="135"/>
      <c r="BP23" s="135"/>
      <c r="BQ23" s="135"/>
      <c r="BR23" s="118"/>
      <c r="BS23" s="150">
        <v>51027</v>
      </c>
      <c r="BT23" s="151" t="s">
        <v>616</v>
      </c>
      <c r="BU23" s="181"/>
      <c r="BV23" s="181"/>
      <c r="BW23" s="181"/>
      <c r="BX23" s="181"/>
      <c r="BY23" s="181"/>
      <c r="BZ23" s="181"/>
      <c r="CA23" s="181"/>
      <c r="CB23" s="141"/>
      <c r="CC23" s="135"/>
      <c r="CD23" s="135"/>
      <c r="CE23" s="135"/>
      <c r="CF23" s="135"/>
      <c r="CG23" s="135"/>
      <c r="CH23" s="135"/>
      <c r="CI23" s="135"/>
      <c r="CJ23" s="135"/>
      <c r="CK23" s="135"/>
      <c r="CL23" s="135"/>
      <c r="CM23" s="135"/>
      <c r="CN23" s="135"/>
      <c r="CO23" s="135"/>
      <c r="CP23" s="135"/>
      <c r="CQ23" s="135"/>
    </row>
    <row r="24" spans="1:95" ht="48" customHeight="1" thickTop="1" thickBot="1" x14ac:dyDescent="0.3">
      <c r="A24" s="30">
        <v>10039</v>
      </c>
      <c r="B24" s="49" t="s">
        <v>200</v>
      </c>
      <c r="C24" s="35"/>
      <c r="D24" s="36">
        <v>17.2</v>
      </c>
      <c r="E24" s="37">
        <v>1</v>
      </c>
      <c r="F24" s="38" t="s">
        <v>0</v>
      </c>
      <c r="G24" s="47" t="s">
        <v>1517</v>
      </c>
      <c r="H24" s="4"/>
      <c r="I24" s="4"/>
      <c r="Q24" s="159" t="s">
        <v>113</v>
      </c>
      <c r="R24" s="159"/>
      <c r="S24" s="159"/>
      <c r="T24" s="159"/>
      <c r="U24" s="159"/>
      <c r="V24" s="159"/>
      <c r="W24" s="159"/>
      <c r="X24" s="160">
        <v>1.2</v>
      </c>
      <c r="Y24" s="89">
        <v>2.5999999999999999E-2</v>
      </c>
      <c r="Z24" s="165" t="s">
        <v>3113</v>
      </c>
      <c r="AA24" s="89"/>
      <c r="AB24" s="88"/>
      <c r="AC24" s="88"/>
      <c r="AL24" s="130">
        <v>51010</v>
      </c>
      <c r="AM24" s="137" t="s">
        <v>605</v>
      </c>
      <c r="AN24" s="131">
        <v>0.03</v>
      </c>
      <c r="AO24" s="132"/>
      <c r="AP24" s="131">
        <v>0.02</v>
      </c>
      <c r="AQ24" s="131">
        <v>1.4999999999999999E-2</v>
      </c>
      <c r="AR24" s="131">
        <v>1.2E-2</v>
      </c>
      <c r="AS24" s="131"/>
      <c r="AT24" s="131"/>
      <c r="AU24" s="131"/>
      <c r="AV24" s="131"/>
      <c r="AW24" s="131"/>
      <c r="AX24" s="131"/>
      <c r="AY24" s="131"/>
      <c r="AZ24" s="131"/>
      <c r="BA24" s="131"/>
      <c r="BB24" s="131"/>
      <c r="BC24" s="131"/>
      <c r="BD24" s="118"/>
      <c r="BE24" s="152">
        <v>51010</v>
      </c>
      <c r="BF24" s="153" t="s">
        <v>605</v>
      </c>
      <c r="BG24" s="140"/>
      <c r="BH24" s="131"/>
      <c r="BI24" s="131"/>
      <c r="BJ24" s="131"/>
      <c r="BK24" s="131"/>
      <c r="BL24" s="131"/>
      <c r="BM24" s="131"/>
      <c r="BN24" s="131"/>
      <c r="BO24" s="131"/>
      <c r="BP24" s="131"/>
      <c r="BQ24" s="131"/>
      <c r="BR24" s="118"/>
      <c r="BS24" s="152">
        <v>51010</v>
      </c>
      <c r="BT24" s="153" t="s">
        <v>605</v>
      </c>
      <c r="BU24" s="182"/>
      <c r="BV24" s="182"/>
      <c r="BW24" s="182"/>
      <c r="BX24" s="182"/>
      <c r="BY24" s="182"/>
      <c r="BZ24" s="182"/>
      <c r="CA24" s="182"/>
      <c r="CB24" s="140"/>
      <c r="CC24" s="131"/>
      <c r="CD24" s="131"/>
      <c r="CE24" s="131"/>
      <c r="CF24" s="131"/>
      <c r="CG24" s="131"/>
      <c r="CH24" s="131"/>
      <c r="CI24" s="131"/>
      <c r="CJ24" s="131"/>
      <c r="CK24" s="131"/>
      <c r="CL24" s="131"/>
      <c r="CM24" s="131"/>
      <c r="CN24" s="131"/>
      <c r="CO24" s="131"/>
      <c r="CP24" s="131"/>
      <c r="CQ24" s="131"/>
    </row>
    <row r="25" spans="1:95" ht="48" customHeight="1" thickTop="1" thickBot="1" x14ac:dyDescent="0.3">
      <c r="A25" s="30">
        <v>10040</v>
      </c>
      <c r="B25" s="49" t="s">
        <v>201</v>
      </c>
      <c r="C25" s="35">
        <v>3.0000000000000001E-3</v>
      </c>
      <c r="D25" s="36">
        <v>10.65</v>
      </c>
      <c r="E25" s="37">
        <v>1</v>
      </c>
      <c r="F25" s="38" t="s">
        <v>0</v>
      </c>
      <c r="G25" s="47" t="s">
        <v>1518</v>
      </c>
      <c r="H25" s="4"/>
      <c r="I25" s="4"/>
      <c r="Q25" s="159" t="s">
        <v>114</v>
      </c>
      <c r="R25" s="159"/>
      <c r="S25" s="159"/>
      <c r="T25" s="159"/>
      <c r="U25" s="159"/>
      <c r="V25" s="159"/>
      <c r="W25" s="159"/>
      <c r="X25" s="160">
        <v>1.25</v>
      </c>
      <c r="Y25" s="89">
        <v>2.7E-2</v>
      </c>
      <c r="Z25" s="165" t="s">
        <v>3106</v>
      </c>
      <c r="AA25" s="89"/>
      <c r="AB25" s="88"/>
      <c r="AC25" s="88"/>
      <c r="AL25" s="133">
        <v>11069</v>
      </c>
      <c r="AM25" s="134" t="s">
        <v>1491</v>
      </c>
      <c r="AN25" s="135">
        <v>0.01</v>
      </c>
      <c r="AO25" s="136"/>
      <c r="AP25" s="135"/>
      <c r="AQ25" s="135"/>
      <c r="AR25" s="135"/>
      <c r="AS25" s="135"/>
      <c r="AT25" s="135"/>
      <c r="AU25" s="135"/>
      <c r="AV25" s="135"/>
      <c r="AW25" s="135"/>
      <c r="AX25" s="135"/>
      <c r="AY25" s="135"/>
      <c r="AZ25" s="135"/>
      <c r="BA25" s="135"/>
      <c r="BB25" s="135"/>
      <c r="BC25" s="135"/>
      <c r="BD25" s="59"/>
      <c r="BE25" s="154">
        <v>11069</v>
      </c>
      <c r="BF25" s="155" t="s">
        <v>1491</v>
      </c>
      <c r="BG25" s="141"/>
      <c r="BH25" s="135"/>
      <c r="BI25" s="135"/>
      <c r="BJ25" s="135"/>
      <c r="BK25" s="135"/>
      <c r="BL25" s="135"/>
      <c r="BM25" s="135"/>
      <c r="BN25" s="135"/>
      <c r="BO25" s="135"/>
      <c r="BP25" s="135"/>
      <c r="BQ25" s="135"/>
      <c r="BS25" s="154">
        <v>11069</v>
      </c>
      <c r="BT25" s="155" t="s">
        <v>1491</v>
      </c>
      <c r="BU25" s="181"/>
      <c r="BV25" s="181"/>
      <c r="BW25" s="181"/>
      <c r="BX25" s="181"/>
      <c r="BY25" s="181"/>
      <c r="BZ25" s="181"/>
      <c r="CA25" s="181"/>
      <c r="CB25" s="141"/>
      <c r="CC25" s="135"/>
      <c r="CD25" s="135"/>
      <c r="CE25" s="135"/>
      <c r="CF25" s="135"/>
      <c r="CG25" s="135"/>
      <c r="CH25" s="135"/>
      <c r="CI25" s="135"/>
      <c r="CJ25" s="135"/>
      <c r="CK25" s="135"/>
      <c r="CL25" s="135"/>
      <c r="CM25" s="135"/>
      <c r="CN25" s="135"/>
      <c r="CO25" s="135"/>
      <c r="CP25" s="135"/>
      <c r="CQ25" s="135"/>
    </row>
    <row r="26" spans="1:95" ht="48" customHeight="1" thickTop="1" thickBot="1" x14ac:dyDescent="0.3">
      <c r="A26" s="30">
        <v>10041</v>
      </c>
      <c r="B26" s="48" t="s">
        <v>27</v>
      </c>
      <c r="C26" s="31"/>
      <c r="D26" s="32">
        <v>7.9</v>
      </c>
      <c r="E26" s="33">
        <v>1</v>
      </c>
      <c r="F26" s="34" t="s">
        <v>0</v>
      </c>
      <c r="G26" s="47" t="s">
        <v>1519</v>
      </c>
      <c r="H26" s="4"/>
      <c r="I26" s="4"/>
      <c r="Q26" s="159" t="s">
        <v>115</v>
      </c>
      <c r="R26" s="159"/>
      <c r="S26" s="159"/>
      <c r="T26" s="159"/>
      <c r="U26" s="159"/>
      <c r="V26" s="159"/>
      <c r="W26" s="159"/>
      <c r="X26" s="160">
        <v>1.3</v>
      </c>
      <c r="Y26" s="89">
        <v>2.8000000000000001E-2</v>
      </c>
      <c r="Z26" s="165" t="s">
        <v>3107</v>
      </c>
      <c r="AA26" s="89"/>
      <c r="AB26" s="88"/>
      <c r="AC26" s="88"/>
      <c r="BC26" s="1"/>
      <c r="BD26" s="118"/>
      <c r="BO26" s="1"/>
      <c r="BP26" s="59"/>
      <c r="BR26" s="142"/>
    </row>
    <row r="27" spans="1:95" ht="48" customHeight="1" thickTop="1" thickBot="1" x14ac:dyDescent="0.3">
      <c r="A27" s="30">
        <v>10042</v>
      </c>
      <c r="B27" s="48" t="s">
        <v>26</v>
      </c>
      <c r="C27" s="31">
        <v>0.98670000000000002</v>
      </c>
      <c r="D27" s="32">
        <v>6.9</v>
      </c>
      <c r="E27" s="33">
        <v>1</v>
      </c>
      <c r="F27" s="34" t="s">
        <v>0</v>
      </c>
      <c r="G27" s="47" t="s">
        <v>1520</v>
      </c>
      <c r="H27" s="4"/>
      <c r="I27" s="4"/>
      <c r="Q27" s="159" t="s">
        <v>116</v>
      </c>
      <c r="R27" s="159"/>
      <c r="S27" s="159"/>
      <c r="T27" s="159"/>
      <c r="U27" s="159"/>
      <c r="V27" s="159"/>
      <c r="W27" s="159"/>
      <c r="X27" s="160">
        <v>1.35</v>
      </c>
      <c r="Y27" s="89">
        <v>2.9000000000000001E-2</v>
      </c>
      <c r="Z27" s="164" t="s">
        <v>3108</v>
      </c>
      <c r="AA27" s="89"/>
      <c r="AB27" s="88"/>
      <c r="AC27" s="88"/>
      <c r="AL27" s="143"/>
      <c r="AM27" s="145"/>
      <c r="AN27" s="142"/>
      <c r="AO27" s="142"/>
      <c r="AP27" s="142"/>
      <c r="AQ27" s="142"/>
      <c r="AR27" s="142"/>
      <c r="AS27" s="142"/>
      <c r="AT27" s="142"/>
      <c r="AU27" s="142"/>
      <c r="AV27" s="142"/>
      <c r="AW27" s="142"/>
      <c r="AX27" s="142"/>
      <c r="AY27" s="142"/>
      <c r="AZ27" s="142"/>
      <c r="BA27" s="142"/>
      <c r="BB27" s="142"/>
      <c r="BC27" s="142"/>
      <c r="BD27" s="59"/>
      <c r="BE27" s="142"/>
      <c r="BF27" s="142"/>
      <c r="BG27" s="142"/>
      <c r="BH27" s="142"/>
      <c r="BI27" s="142"/>
      <c r="BJ27" s="142"/>
      <c r="BK27" s="142"/>
      <c r="BL27" s="142"/>
      <c r="BM27" s="142"/>
      <c r="BN27" s="142"/>
      <c r="BO27" s="142"/>
      <c r="BP27" s="118"/>
      <c r="BQ27" s="142"/>
      <c r="BS27" s="142"/>
      <c r="BT27" s="142"/>
      <c r="BU27" s="142"/>
      <c r="BV27" s="142"/>
      <c r="BW27" s="142"/>
      <c r="BX27" s="142"/>
      <c r="BY27" s="142"/>
      <c r="BZ27" s="142"/>
      <c r="CA27" s="142"/>
      <c r="CB27" s="142"/>
      <c r="CC27" s="142"/>
      <c r="CD27" s="144"/>
      <c r="CE27" s="144"/>
      <c r="CF27" s="144"/>
      <c r="CG27" s="144"/>
      <c r="CH27" s="144"/>
      <c r="CI27" s="144"/>
      <c r="CJ27" s="144"/>
      <c r="CK27" s="144"/>
      <c r="CL27" s="144"/>
      <c r="CM27" s="144"/>
    </row>
    <row r="28" spans="1:95" ht="48" customHeight="1" thickTop="1" thickBot="1" x14ac:dyDescent="0.3">
      <c r="A28" s="30">
        <v>10043</v>
      </c>
      <c r="B28" s="48" t="s">
        <v>202</v>
      </c>
      <c r="C28" s="31"/>
      <c r="D28" s="32">
        <v>9.9</v>
      </c>
      <c r="E28" s="33">
        <v>1</v>
      </c>
      <c r="F28" s="34" t="s">
        <v>0</v>
      </c>
      <c r="G28" s="47" t="s">
        <v>1521</v>
      </c>
      <c r="H28" s="4"/>
      <c r="I28" s="4"/>
      <c r="Q28" s="159" t="s">
        <v>132</v>
      </c>
      <c r="R28" s="159"/>
      <c r="S28" s="159"/>
      <c r="T28" s="159"/>
      <c r="U28" s="159"/>
      <c r="V28" s="159"/>
      <c r="W28" s="159"/>
      <c r="X28" s="160">
        <v>1.4</v>
      </c>
      <c r="Y28" s="89">
        <v>0.03</v>
      </c>
      <c r="Z28" s="164"/>
      <c r="AA28" s="89"/>
      <c r="AB28" s="88"/>
      <c r="AC28" s="88"/>
      <c r="BC28" s="1"/>
      <c r="BD28" s="59"/>
      <c r="BO28" s="1"/>
      <c r="BP28" s="59"/>
    </row>
    <row r="29" spans="1:95" ht="48" customHeight="1" thickTop="1" thickBot="1" x14ac:dyDescent="0.3">
      <c r="A29" s="30">
        <v>10044</v>
      </c>
      <c r="B29" s="48" t="s">
        <v>203</v>
      </c>
      <c r="C29" s="31">
        <v>3.8199999999999998E-2</v>
      </c>
      <c r="D29" s="32">
        <v>12.1</v>
      </c>
      <c r="E29" s="33">
        <v>1</v>
      </c>
      <c r="F29" s="34" t="s">
        <v>0</v>
      </c>
      <c r="G29" s="47" t="s">
        <v>1522</v>
      </c>
      <c r="H29" s="4"/>
      <c r="I29" s="4"/>
      <c r="Q29" s="159"/>
      <c r="R29" s="159"/>
      <c r="S29" s="159"/>
      <c r="T29" s="159"/>
      <c r="U29" s="159"/>
      <c r="V29" s="159"/>
      <c r="W29" s="159"/>
      <c r="X29" s="160">
        <v>1.45</v>
      </c>
      <c r="Y29" s="89">
        <v>3.1E-2</v>
      </c>
      <c r="Z29" s="164"/>
      <c r="AA29" s="89"/>
      <c r="AB29" s="88"/>
      <c r="AC29" s="88"/>
      <c r="BC29" s="1"/>
      <c r="BD29" s="59"/>
      <c r="BO29" s="1"/>
      <c r="BP29" s="59"/>
    </row>
    <row r="30" spans="1:95" ht="48" customHeight="1" thickTop="1" thickBot="1" x14ac:dyDescent="0.3">
      <c r="A30" s="30">
        <v>10045</v>
      </c>
      <c r="B30" s="48" t="s">
        <v>204</v>
      </c>
      <c r="C30" s="31"/>
      <c r="D30" s="32">
        <v>17.2</v>
      </c>
      <c r="E30" s="33">
        <v>1</v>
      </c>
      <c r="F30" s="34" t="s">
        <v>0</v>
      </c>
      <c r="G30" s="47" t="s">
        <v>1523</v>
      </c>
      <c r="H30" s="4"/>
      <c r="I30" s="4"/>
      <c r="Q30" s="159" t="s">
        <v>129</v>
      </c>
      <c r="R30" s="159"/>
      <c r="S30" s="159"/>
      <c r="T30" s="159"/>
      <c r="U30" s="159"/>
      <c r="V30" s="159"/>
      <c r="W30" s="159"/>
      <c r="X30" s="160">
        <v>1.5</v>
      </c>
      <c r="Y30" s="89">
        <v>3.2000000000000001E-2</v>
      </c>
      <c r="Z30" s="164"/>
      <c r="AA30" s="89"/>
      <c r="AB30" s="88"/>
      <c r="AC30" s="88"/>
      <c r="BC30" s="1"/>
      <c r="BD30" s="59"/>
      <c r="BO30" s="1"/>
      <c r="BP30" s="59"/>
    </row>
    <row r="31" spans="1:95" ht="48" customHeight="1" thickTop="1" thickBot="1" x14ac:dyDescent="0.3">
      <c r="A31" s="30">
        <v>10047</v>
      </c>
      <c r="B31" s="48" t="s">
        <v>205</v>
      </c>
      <c r="C31" s="31">
        <v>0.2954</v>
      </c>
      <c r="D31" s="32">
        <v>9.9</v>
      </c>
      <c r="E31" s="33">
        <v>1</v>
      </c>
      <c r="F31" s="34" t="s">
        <v>0</v>
      </c>
      <c r="G31" s="47" t="s">
        <v>1524</v>
      </c>
      <c r="H31" s="4"/>
      <c r="I31" s="4"/>
      <c r="Q31" s="159" t="s">
        <v>128</v>
      </c>
      <c r="R31" s="159"/>
      <c r="S31" s="159"/>
      <c r="T31" s="159"/>
      <c r="U31" s="159"/>
      <c r="V31" s="159"/>
      <c r="W31" s="159"/>
      <c r="X31" s="160"/>
      <c r="Y31" s="89">
        <v>3.3000000000000002E-2</v>
      </c>
      <c r="Z31" s="165"/>
      <c r="AA31" s="89"/>
      <c r="AB31" s="88"/>
      <c r="AC31" s="88"/>
      <c r="BC31" s="1"/>
      <c r="BD31" s="59"/>
      <c r="BO31" s="1"/>
      <c r="BP31" s="59"/>
    </row>
    <row r="32" spans="1:95" ht="48" customHeight="1" thickTop="1" thickBot="1" x14ac:dyDescent="0.3">
      <c r="A32" s="30">
        <v>10048</v>
      </c>
      <c r="B32" s="48" t="s">
        <v>206</v>
      </c>
      <c r="C32" s="31">
        <v>0.16189999999999999</v>
      </c>
      <c r="D32" s="32">
        <v>5.5</v>
      </c>
      <c r="E32" s="33">
        <v>1</v>
      </c>
      <c r="F32" s="34" t="s">
        <v>0</v>
      </c>
      <c r="G32" s="47" t="s">
        <v>1525</v>
      </c>
      <c r="H32" s="4"/>
      <c r="I32" s="4"/>
      <c r="Q32" s="159" t="s">
        <v>117</v>
      </c>
      <c r="R32" s="159"/>
      <c r="S32" s="159"/>
      <c r="T32" s="159"/>
      <c r="U32" s="159"/>
      <c r="V32" s="159"/>
      <c r="W32" s="159"/>
      <c r="X32" s="160"/>
      <c r="Y32" s="89">
        <v>3.4000000000000002E-2</v>
      </c>
      <c r="Z32" s="165"/>
      <c r="AA32" s="89"/>
      <c r="AB32" s="88"/>
      <c r="AC32" s="88"/>
      <c r="BC32" s="1"/>
      <c r="BD32" s="59"/>
      <c r="BO32" s="1"/>
      <c r="BP32" s="59"/>
    </row>
    <row r="33" spans="1:68" ht="48" customHeight="1" thickTop="1" thickBot="1" x14ac:dyDescent="0.3">
      <c r="A33" s="30">
        <v>10049</v>
      </c>
      <c r="B33" s="48" t="s">
        <v>210</v>
      </c>
      <c r="C33" s="31">
        <v>1.6400000000000001E-2</v>
      </c>
      <c r="D33" s="32">
        <v>10.65</v>
      </c>
      <c r="E33" s="33">
        <v>1</v>
      </c>
      <c r="F33" s="34" t="s">
        <v>0</v>
      </c>
      <c r="G33" s="47" t="s">
        <v>1526</v>
      </c>
      <c r="H33" s="4"/>
      <c r="I33" s="4"/>
      <c r="Q33" s="159" t="s">
        <v>118</v>
      </c>
      <c r="R33" s="159"/>
      <c r="S33" s="159"/>
      <c r="T33" s="159"/>
      <c r="U33" s="159"/>
      <c r="V33" s="159"/>
      <c r="W33" s="159"/>
      <c r="X33" s="160"/>
      <c r="Y33" s="89">
        <v>3.5000000000000003E-2</v>
      </c>
      <c r="Z33" s="165"/>
      <c r="AA33" s="89"/>
      <c r="AB33" s="88"/>
      <c r="AC33" s="88"/>
      <c r="BC33" s="1"/>
      <c r="BD33" s="59"/>
      <c r="BO33" s="1"/>
      <c r="BP33" s="59"/>
    </row>
    <row r="34" spans="1:68" ht="48" customHeight="1" thickTop="1" thickBot="1" x14ac:dyDescent="0.3">
      <c r="A34" s="30">
        <v>10050</v>
      </c>
      <c r="B34" s="48" t="s">
        <v>206</v>
      </c>
      <c r="C34" s="31"/>
      <c r="D34" s="32">
        <v>6</v>
      </c>
      <c r="E34" s="33">
        <v>1</v>
      </c>
      <c r="F34" s="34" t="s">
        <v>0</v>
      </c>
      <c r="G34" s="47" t="s">
        <v>1527</v>
      </c>
      <c r="H34" s="4"/>
      <c r="I34" s="4"/>
      <c r="Q34" s="159" t="s">
        <v>119</v>
      </c>
      <c r="R34" s="159"/>
      <c r="S34" s="159"/>
      <c r="T34" s="159"/>
      <c r="U34" s="159"/>
      <c r="V34" s="159"/>
      <c r="W34" s="159"/>
      <c r="X34" s="160"/>
      <c r="Y34" s="89">
        <v>3.5999999999999997E-2</v>
      </c>
      <c r="Z34" s="165"/>
      <c r="AA34" s="89"/>
      <c r="AB34" s="88"/>
      <c r="AC34" s="88"/>
      <c r="BC34" s="1"/>
      <c r="BD34" s="59"/>
      <c r="BO34" s="1"/>
      <c r="BP34" s="59"/>
    </row>
    <row r="35" spans="1:68" ht="48" customHeight="1" thickTop="1" thickBot="1" x14ac:dyDescent="0.3">
      <c r="A35" s="30">
        <v>10053</v>
      </c>
      <c r="B35" s="48" t="s">
        <v>211</v>
      </c>
      <c r="C35" s="31"/>
      <c r="D35" s="32">
        <v>1.29</v>
      </c>
      <c r="E35" s="33">
        <v>1</v>
      </c>
      <c r="F35" s="34" t="s">
        <v>0</v>
      </c>
      <c r="G35" s="47" t="s">
        <v>1528</v>
      </c>
      <c r="H35" s="4"/>
      <c r="I35" s="4"/>
      <c r="Q35" s="159" t="s">
        <v>120</v>
      </c>
      <c r="R35" s="159"/>
      <c r="S35" s="159"/>
      <c r="T35" s="159"/>
      <c r="U35" s="159"/>
      <c r="V35" s="159"/>
      <c r="W35" s="159"/>
      <c r="X35" s="160"/>
      <c r="Y35" s="89">
        <v>3.6999999999999998E-2</v>
      </c>
      <c r="Z35" s="165"/>
      <c r="AA35" s="89"/>
      <c r="AB35" s="88"/>
      <c r="AC35" s="88"/>
      <c r="BC35" s="1"/>
      <c r="BD35" s="59"/>
      <c r="BO35" s="1"/>
      <c r="BP35" s="59"/>
    </row>
    <row r="36" spans="1:68" ht="48" customHeight="1" thickTop="1" thickBot="1" x14ac:dyDescent="0.3">
      <c r="A36" s="30">
        <v>10054</v>
      </c>
      <c r="B36" s="49" t="s">
        <v>212</v>
      </c>
      <c r="C36" s="35">
        <v>0.21379999999999999</v>
      </c>
      <c r="D36" s="36">
        <v>9.9</v>
      </c>
      <c r="E36" s="37">
        <v>1</v>
      </c>
      <c r="F36" s="38" t="s">
        <v>0</v>
      </c>
      <c r="G36" s="47" t="s">
        <v>1529</v>
      </c>
      <c r="H36" s="4"/>
      <c r="I36" s="4"/>
      <c r="Q36" s="159" t="s">
        <v>121</v>
      </c>
      <c r="R36" s="159"/>
      <c r="S36" s="159"/>
      <c r="T36" s="159"/>
      <c r="U36" s="159"/>
      <c r="V36" s="159"/>
      <c r="W36" s="159"/>
      <c r="X36" s="160"/>
      <c r="Y36" s="89">
        <v>3.7999999999999999E-2</v>
      </c>
      <c r="Z36" s="165"/>
      <c r="AA36" s="89"/>
      <c r="AB36" s="88"/>
      <c r="AC36" s="88"/>
      <c r="BC36" s="1"/>
      <c r="BD36" s="59"/>
      <c r="BO36" s="1"/>
      <c r="BP36" s="59"/>
    </row>
    <row r="37" spans="1:68" ht="48" customHeight="1" thickTop="1" thickBot="1" x14ac:dyDescent="0.3">
      <c r="A37" s="30">
        <v>10055</v>
      </c>
      <c r="B37" s="48" t="s">
        <v>213</v>
      </c>
      <c r="C37" s="31">
        <v>0.2457</v>
      </c>
      <c r="D37" s="32">
        <v>9.9</v>
      </c>
      <c r="E37" s="33">
        <v>1</v>
      </c>
      <c r="F37" s="34" t="s">
        <v>0</v>
      </c>
      <c r="G37" s="47" t="s">
        <v>1530</v>
      </c>
      <c r="H37" s="4"/>
      <c r="I37" s="4"/>
      <c r="Q37" s="159" t="s">
        <v>122</v>
      </c>
      <c r="R37" s="159"/>
      <c r="S37" s="159"/>
      <c r="T37" s="159"/>
      <c r="U37" s="159"/>
      <c r="V37" s="159"/>
      <c r="W37" s="159"/>
      <c r="X37" s="160"/>
      <c r="Y37" s="89">
        <v>3.9E-2</v>
      </c>
      <c r="Z37" s="165"/>
      <c r="AA37" s="89"/>
      <c r="AB37" s="88"/>
      <c r="AC37" s="88"/>
      <c r="BC37" s="1"/>
      <c r="BD37" s="59"/>
      <c r="BO37" s="1"/>
      <c r="BP37" s="59"/>
    </row>
    <row r="38" spans="1:68" ht="48" customHeight="1" thickTop="1" thickBot="1" x14ac:dyDescent="0.3">
      <c r="A38" s="30">
        <v>10059</v>
      </c>
      <c r="B38" s="49" t="s">
        <v>214</v>
      </c>
      <c r="C38" s="35"/>
      <c r="D38" s="36">
        <v>9.9</v>
      </c>
      <c r="E38" s="37">
        <v>1</v>
      </c>
      <c r="F38" s="38" t="s">
        <v>0</v>
      </c>
      <c r="G38" s="47" t="s">
        <v>1531</v>
      </c>
      <c r="H38" s="4"/>
      <c r="I38" s="4"/>
      <c r="Q38" s="159"/>
      <c r="R38" s="159"/>
      <c r="S38" s="159"/>
      <c r="T38" s="159"/>
      <c r="U38" s="159"/>
      <c r="V38" s="159"/>
      <c r="W38" s="159"/>
      <c r="X38" s="160"/>
      <c r="Y38" s="89">
        <v>0.04</v>
      </c>
      <c r="Z38" s="165"/>
      <c r="AA38" s="89"/>
      <c r="AB38" s="88"/>
      <c r="AC38" s="88"/>
      <c r="BC38" s="1"/>
      <c r="BD38" s="59"/>
      <c r="BO38" s="1"/>
      <c r="BP38" s="59"/>
    </row>
    <row r="39" spans="1:68" ht="48" customHeight="1" thickTop="1" thickBot="1" x14ac:dyDescent="0.3">
      <c r="A39" s="30">
        <v>10062</v>
      </c>
      <c r="B39" s="48" t="s">
        <v>215</v>
      </c>
      <c r="C39" s="31"/>
      <c r="D39" s="32">
        <v>1.35</v>
      </c>
      <c r="E39" s="33">
        <v>1</v>
      </c>
      <c r="F39" s="34" t="s">
        <v>0</v>
      </c>
      <c r="G39" s="47" t="s">
        <v>1532</v>
      </c>
      <c r="H39" s="4"/>
      <c r="I39" s="4"/>
      <c r="Q39" s="159" t="s">
        <v>135</v>
      </c>
      <c r="R39" s="159"/>
      <c r="S39" s="159"/>
      <c r="T39" s="159"/>
      <c r="U39" s="159"/>
      <c r="V39" s="159"/>
      <c r="W39" s="159"/>
      <c r="X39" s="160"/>
      <c r="Y39" s="162"/>
      <c r="Z39" s="165"/>
      <c r="AA39" s="89"/>
      <c r="AB39" s="88"/>
      <c r="AC39" s="88"/>
      <c r="BC39" s="1"/>
      <c r="BD39" s="59"/>
      <c r="BO39" s="1"/>
      <c r="BP39" s="59"/>
    </row>
    <row r="40" spans="1:68" ht="48" customHeight="1" thickTop="1" thickBot="1" x14ac:dyDescent="0.3">
      <c r="A40" s="30">
        <v>10063</v>
      </c>
      <c r="B40" s="48" t="s">
        <v>216</v>
      </c>
      <c r="C40" s="31"/>
      <c r="D40" s="32">
        <v>9.1</v>
      </c>
      <c r="E40" s="33">
        <v>1</v>
      </c>
      <c r="F40" s="34" t="s">
        <v>0</v>
      </c>
      <c r="G40" s="47" t="s">
        <v>1533</v>
      </c>
      <c r="H40" s="4"/>
      <c r="I40" s="4"/>
      <c r="Q40" s="159" t="s">
        <v>136</v>
      </c>
      <c r="R40" s="159"/>
      <c r="S40" s="159"/>
      <c r="T40" s="159"/>
      <c r="U40" s="159"/>
      <c r="V40" s="159"/>
      <c r="W40" s="159"/>
      <c r="X40" s="160"/>
      <c r="Y40" s="162"/>
      <c r="Z40" s="165"/>
      <c r="AA40" s="89"/>
      <c r="AB40" s="88"/>
      <c r="AC40" s="88"/>
      <c r="BC40" s="1"/>
      <c r="BD40" s="59"/>
      <c r="BO40" s="1"/>
      <c r="BP40" s="59"/>
    </row>
    <row r="41" spans="1:68" ht="48" customHeight="1" thickTop="1" thickBot="1" x14ac:dyDescent="0.3">
      <c r="A41" s="30">
        <v>10066</v>
      </c>
      <c r="B41" s="48" t="s">
        <v>217</v>
      </c>
      <c r="C41" s="31">
        <v>0</v>
      </c>
      <c r="D41" s="32">
        <v>1.9</v>
      </c>
      <c r="E41" s="33">
        <v>1</v>
      </c>
      <c r="F41" s="34" t="s">
        <v>0</v>
      </c>
      <c r="G41" s="47" t="s">
        <v>1534</v>
      </c>
      <c r="H41" s="4"/>
      <c r="I41" s="4"/>
      <c r="Q41" s="159" t="s">
        <v>137</v>
      </c>
      <c r="R41" s="159"/>
      <c r="S41" s="159"/>
      <c r="T41" s="159"/>
      <c r="U41" s="159"/>
      <c r="V41" s="159"/>
      <c r="W41" s="159"/>
      <c r="X41" s="160"/>
      <c r="Y41" s="162"/>
      <c r="Z41" s="165"/>
      <c r="AA41" s="89"/>
      <c r="AB41" s="88"/>
      <c r="AC41" s="88"/>
      <c r="BC41" s="1"/>
      <c r="BD41" s="59"/>
      <c r="BO41" s="1"/>
      <c r="BP41" s="59"/>
    </row>
    <row r="42" spans="1:68" ht="48" customHeight="1" thickTop="1" thickBot="1" x14ac:dyDescent="0.3">
      <c r="A42" s="30">
        <v>10067</v>
      </c>
      <c r="B42" s="48" t="s">
        <v>218</v>
      </c>
      <c r="C42" s="31"/>
      <c r="D42" s="32">
        <v>9.9</v>
      </c>
      <c r="E42" s="33">
        <v>1</v>
      </c>
      <c r="F42" s="34" t="s">
        <v>0</v>
      </c>
      <c r="G42" s="47" t="s">
        <v>1535</v>
      </c>
      <c r="H42" s="4"/>
      <c r="I42" s="4"/>
      <c r="Q42" s="159" t="s">
        <v>138</v>
      </c>
      <c r="R42" s="159"/>
      <c r="S42" s="159"/>
      <c r="T42" s="159"/>
      <c r="U42" s="159"/>
      <c r="V42" s="159"/>
      <c r="W42" s="159"/>
      <c r="X42" s="160"/>
      <c r="Y42" s="162"/>
      <c r="Z42" s="165"/>
      <c r="AA42" s="89"/>
      <c r="AB42" s="88"/>
      <c r="AC42" s="88"/>
      <c r="BC42" s="1"/>
      <c r="BD42" s="59"/>
      <c r="BO42" s="1"/>
      <c r="BP42" s="59"/>
    </row>
    <row r="43" spans="1:68" ht="48" customHeight="1" thickTop="1" thickBot="1" x14ac:dyDescent="0.3">
      <c r="A43" s="30">
        <v>10071</v>
      </c>
      <c r="B43" s="48" t="s">
        <v>219</v>
      </c>
      <c r="C43" s="31"/>
      <c r="D43" s="32">
        <v>9.1</v>
      </c>
      <c r="E43" s="33">
        <v>1</v>
      </c>
      <c r="F43" s="34" t="s">
        <v>0</v>
      </c>
      <c r="G43" s="47" t="s">
        <v>1536</v>
      </c>
      <c r="H43" s="4"/>
      <c r="I43" s="4"/>
      <c r="Q43" s="159" t="s">
        <v>139</v>
      </c>
      <c r="R43" s="159"/>
      <c r="S43" s="159"/>
      <c r="T43" s="159"/>
      <c r="U43" s="159"/>
      <c r="V43" s="159"/>
      <c r="W43" s="159"/>
      <c r="X43" s="160"/>
      <c r="Y43" s="162"/>
      <c r="Z43" s="165"/>
      <c r="AA43" s="89"/>
      <c r="AB43" s="88"/>
      <c r="AC43" s="88"/>
      <c r="BC43" s="1"/>
      <c r="BD43" s="59"/>
      <c r="BO43" s="1"/>
      <c r="BP43" s="59"/>
    </row>
    <row r="44" spans="1:68" ht="48" customHeight="1" thickTop="1" thickBot="1" x14ac:dyDescent="0.3">
      <c r="A44" s="30">
        <v>10072</v>
      </c>
      <c r="B44" s="48" t="s">
        <v>220</v>
      </c>
      <c r="C44" s="31"/>
      <c r="D44" s="32">
        <v>9.5</v>
      </c>
      <c r="E44" s="33">
        <v>1</v>
      </c>
      <c r="F44" s="34" t="s">
        <v>0</v>
      </c>
      <c r="G44" s="47" t="s">
        <v>1537</v>
      </c>
      <c r="H44" s="4"/>
      <c r="I44" s="4"/>
      <c r="Q44" s="159" t="s">
        <v>140</v>
      </c>
      <c r="R44" s="159"/>
      <c r="S44" s="159"/>
      <c r="T44" s="159"/>
      <c r="U44" s="159"/>
      <c r="V44" s="159"/>
      <c r="W44" s="159"/>
      <c r="X44" s="160"/>
      <c r="Y44" s="162"/>
      <c r="Z44" s="165"/>
      <c r="AA44" s="89"/>
      <c r="AB44" s="88"/>
      <c r="AC44" s="88"/>
      <c r="BC44" s="1"/>
      <c r="BD44" s="59"/>
      <c r="BO44" s="1"/>
      <c r="BP44" s="59"/>
    </row>
    <row r="45" spans="1:68" ht="48" customHeight="1" thickTop="1" thickBot="1" x14ac:dyDescent="0.3">
      <c r="A45" s="30">
        <v>10073</v>
      </c>
      <c r="B45" s="48" t="s">
        <v>221</v>
      </c>
      <c r="C45" s="31">
        <v>0.39200000000000002</v>
      </c>
      <c r="D45" s="32">
        <v>7.4</v>
      </c>
      <c r="E45" s="33">
        <v>1</v>
      </c>
      <c r="F45" s="34" t="s">
        <v>0</v>
      </c>
      <c r="G45" s="47" t="s">
        <v>1538</v>
      </c>
      <c r="H45" s="4"/>
      <c r="I45" s="4"/>
      <c r="Q45" s="159" t="s">
        <v>141</v>
      </c>
      <c r="R45" s="159"/>
      <c r="S45" s="159"/>
      <c r="T45" s="159"/>
      <c r="U45" s="159"/>
      <c r="V45" s="159"/>
      <c r="W45" s="159"/>
      <c r="X45" s="160"/>
      <c r="Y45" s="162"/>
      <c r="Z45" s="165"/>
      <c r="AA45" s="89"/>
      <c r="AB45" s="88"/>
      <c r="AC45" s="88"/>
      <c r="BC45" s="1"/>
      <c r="BD45" s="59"/>
      <c r="BO45" s="1"/>
      <c r="BP45" s="59"/>
    </row>
    <row r="46" spans="1:68" ht="48" customHeight="1" thickTop="1" thickBot="1" x14ac:dyDescent="0.3">
      <c r="A46" s="30">
        <v>10074</v>
      </c>
      <c r="B46" s="48" t="s">
        <v>222</v>
      </c>
      <c r="C46" s="31"/>
      <c r="D46" s="32">
        <v>5.9</v>
      </c>
      <c r="E46" s="33">
        <v>1</v>
      </c>
      <c r="F46" s="34" t="s">
        <v>0</v>
      </c>
      <c r="G46" s="47" t="s">
        <v>1539</v>
      </c>
      <c r="H46" s="4"/>
      <c r="I46" s="4"/>
      <c r="Q46" s="159"/>
      <c r="R46" s="159"/>
      <c r="S46" s="159"/>
      <c r="T46" s="159"/>
      <c r="U46" s="159"/>
      <c r="V46" s="159"/>
      <c r="W46" s="159"/>
      <c r="X46" s="160"/>
      <c r="Y46" s="162"/>
      <c r="Z46" s="165"/>
      <c r="AA46" s="89"/>
      <c r="AB46" s="88"/>
      <c r="AC46" s="88"/>
      <c r="BC46" s="1"/>
      <c r="BD46" s="59"/>
      <c r="BO46" s="1"/>
      <c r="BP46" s="59"/>
    </row>
    <row r="47" spans="1:68" ht="48" customHeight="1" thickTop="1" thickBot="1" x14ac:dyDescent="0.3">
      <c r="A47" s="30">
        <v>10075</v>
      </c>
      <c r="B47" s="48" t="s">
        <v>10</v>
      </c>
      <c r="C47" s="31"/>
      <c r="D47" s="32">
        <v>8.65</v>
      </c>
      <c r="E47" s="33">
        <v>1</v>
      </c>
      <c r="F47" s="34" t="s">
        <v>0</v>
      </c>
      <c r="G47" s="47" t="s">
        <v>1540</v>
      </c>
      <c r="H47" s="4"/>
      <c r="I47" s="4"/>
      <c r="Q47" s="159" t="s">
        <v>154</v>
      </c>
      <c r="R47" s="159"/>
      <c r="S47" s="159"/>
      <c r="T47" s="159"/>
      <c r="U47" s="159"/>
      <c r="V47" s="159"/>
      <c r="W47" s="159"/>
      <c r="X47" s="160"/>
      <c r="Y47" s="162"/>
      <c r="Z47" s="165"/>
      <c r="AA47" s="89"/>
      <c r="AB47" s="88"/>
      <c r="AC47" s="88"/>
      <c r="BC47" s="1"/>
      <c r="BD47" s="59"/>
      <c r="BO47" s="1"/>
      <c r="BP47" s="59"/>
    </row>
    <row r="48" spans="1:68" ht="48" customHeight="1" thickTop="1" thickBot="1" x14ac:dyDescent="0.3">
      <c r="A48" s="30">
        <v>10076</v>
      </c>
      <c r="B48" s="48" t="s">
        <v>223</v>
      </c>
      <c r="C48" s="31"/>
      <c r="D48" s="32">
        <v>2.15</v>
      </c>
      <c r="E48" s="33">
        <v>1</v>
      </c>
      <c r="F48" s="34" t="s">
        <v>0</v>
      </c>
      <c r="G48" s="47" t="s">
        <v>1541</v>
      </c>
      <c r="H48" s="4"/>
      <c r="I48" s="4"/>
      <c r="Q48" s="159" t="s">
        <v>123</v>
      </c>
      <c r="R48" s="159"/>
      <c r="S48" s="159"/>
      <c r="T48" s="159"/>
      <c r="U48" s="159"/>
      <c r="V48" s="159"/>
      <c r="W48" s="159"/>
      <c r="X48" s="160"/>
      <c r="Y48" s="162"/>
      <c r="Z48" s="165"/>
      <c r="AA48" s="89"/>
      <c r="AB48" s="88"/>
      <c r="AC48" s="88"/>
      <c r="BC48" s="1"/>
      <c r="BD48" s="59"/>
      <c r="BO48" s="1"/>
      <c r="BP48" s="59"/>
    </row>
    <row r="49" spans="1:68" ht="48" customHeight="1" thickTop="1" thickBot="1" x14ac:dyDescent="0.3">
      <c r="A49" s="30">
        <v>10080</v>
      </c>
      <c r="B49" s="48" t="s">
        <v>37</v>
      </c>
      <c r="C49" s="31">
        <v>1.2999999999999999E-3</v>
      </c>
      <c r="D49" s="32">
        <v>9.9</v>
      </c>
      <c r="E49" s="33">
        <v>1</v>
      </c>
      <c r="F49" s="34" t="s">
        <v>0</v>
      </c>
      <c r="G49" s="47" t="s">
        <v>1542</v>
      </c>
      <c r="H49" s="4"/>
      <c r="I49" s="4"/>
      <c r="Q49" s="159" t="s">
        <v>124</v>
      </c>
      <c r="R49" s="159"/>
      <c r="S49" s="159"/>
      <c r="T49" s="159"/>
      <c r="U49" s="159"/>
      <c r="V49" s="159"/>
      <c r="W49" s="159"/>
      <c r="X49" s="160"/>
      <c r="Y49" s="162"/>
      <c r="Z49" s="165"/>
      <c r="AA49" s="89"/>
      <c r="AB49" s="88"/>
      <c r="AC49" s="88"/>
      <c r="BC49" s="1"/>
      <c r="BD49" s="59"/>
      <c r="BO49" s="1"/>
      <c r="BP49" s="59"/>
    </row>
    <row r="50" spans="1:68" ht="48" customHeight="1" thickTop="1" thickBot="1" x14ac:dyDescent="0.3">
      <c r="A50" s="30">
        <v>10083</v>
      </c>
      <c r="B50" s="49" t="s">
        <v>226</v>
      </c>
      <c r="C50" s="31"/>
      <c r="D50" s="36">
        <v>11.4</v>
      </c>
      <c r="E50" s="37">
        <v>1</v>
      </c>
      <c r="F50" s="38" t="s">
        <v>0</v>
      </c>
      <c r="G50" s="47" t="s">
        <v>1543</v>
      </c>
      <c r="H50" s="4"/>
      <c r="I50" s="4"/>
      <c r="Q50" s="159" t="s">
        <v>130</v>
      </c>
      <c r="R50" s="159"/>
      <c r="S50" s="159"/>
      <c r="T50" s="159"/>
      <c r="U50" s="159"/>
      <c r="V50" s="159"/>
      <c r="W50" s="159"/>
      <c r="X50" s="160"/>
      <c r="Y50" s="162"/>
      <c r="Z50" s="165"/>
      <c r="AA50" s="89"/>
      <c r="AB50" s="88"/>
      <c r="AC50" s="88"/>
      <c r="BC50" s="1"/>
      <c r="BD50" s="59"/>
      <c r="BO50" s="1"/>
      <c r="BP50" s="59"/>
    </row>
    <row r="51" spans="1:68" ht="48" customHeight="1" thickTop="1" thickBot="1" x14ac:dyDescent="0.3">
      <c r="A51" s="30">
        <v>10085</v>
      </c>
      <c r="B51" s="49" t="s">
        <v>227</v>
      </c>
      <c r="C51" s="35"/>
      <c r="D51" s="36">
        <v>9.9</v>
      </c>
      <c r="E51" s="37">
        <v>1</v>
      </c>
      <c r="F51" s="38" t="s">
        <v>0</v>
      </c>
      <c r="G51" s="47" t="s">
        <v>1544</v>
      </c>
      <c r="H51" s="4"/>
      <c r="I51" s="4"/>
      <c r="Q51" s="159" t="s">
        <v>131</v>
      </c>
      <c r="R51" s="159"/>
      <c r="S51" s="159"/>
      <c r="T51" s="159"/>
      <c r="U51" s="159"/>
      <c r="V51" s="159"/>
      <c r="W51" s="159"/>
      <c r="X51" s="160"/>
      <c r="Y51" s="162"/>
      <c r="Z51" s="165"/>
      <c r="AA51" s="89"/>
      <c r="AB51" s="88"/>
      <c r="AC51" s="88"/>
      <c r="BC51" s="1"/>
      <c r="BD51" s="59"/>
      <c r="BO51" s="1"/>
      <c r="BP51" s="59"/>
    </row>
    <row r="52" spans="1:68" ht="48" customHeight="1" thickTop="1" thickBot="1" x14ac:dyDescent="0.3">
      <c r="A52" s="30">
        <v>10086</v>
      </c>
      <c r="B52" s="49" t="s">
        <v>228</v>
      </c>
      <c r="C52" s="35"/>
      <c r="D52" s="36">
        <v>8.3000000000000007</v>
      </c>
      <c r="E52" s="37">
        <v>1</v>
      </c>
      <c r="F52" s="38" t="s">
        <v>0</v>
      </c>
      <c r="G52" s="47" t="s">
        <v>1545</v>
      </c>
      <c r="H52" s="4"/>
      <c r="I52" s="4"/>
      <c r="Q52" s="159" t="s">
        <v>161</v>
      </c>
      <c r="R52" s="159"/>
      <c r="S52" s="159"/>
      <c r="T52" s="159"/>
      <c r="U52" s="159"/>
      <c r="V52" s="159"/>
      <c r="W52" s="159"/>
      <c r="X52" s="160"/>
      <c r="Y52" s="162"/>
      <c r="Z52" s="165"/>
      <c r="AA52" s="89"/>
      <c r="AB52" s="88"/>
      <c r="AC52" s="88"/>
      <c r="BC52" s="1"/>
      <c r="BD52" s="59"/>
      <c r="BO52" s="1"/>
      <c r="BP52" s="59"/>
    </row>
    <row r="53" spans="1:68" ht="48" customHeight="1" thickTop="1" thickBot="1" x14ac:dyDescent="0.3">
      <c r="A53" s="30">
        <v>10087</v>
      </c>
      <c r="B53" s="48" t="s">
        <v>229</v>
      </c>
      <c r="C53" s="31">
        <v>0.25700000000000001</v>
      </c>
      <c r="D53" s="32">
        <v>9.1</v>
      </c>
      <c r="E53" s="33">
        <v>1</v>
      </c>
      <c r="F53" s="34" t="s">
        <v>0</v>
      </c>
      <c r="G53" s="47" t="s">
        <v>1546</v>
      </c>
      <c r="H53" s="4"/>
      <c r="I53" s="4"/>
      <c r="Q53" s="159" t="s">
        <v>162</v>
      </c>
      <c r="R53" s="159"/>
      <c r="S53" s="159"/>
      <c r="T53" s="159"/>
      <c r="U53" s="159"/>
      <c r="V53" s="159"/>
      <c r="W53" s="159"/>
      <c r="X53" s="160"/>
      <c r="Y53" s="162"/>
      <c r="Z53" s="165"/>
      <c r="AA53" s="89"/>
      <c r="AB53" s="88"/>
      <c r="AC53" s="88"/>
      <c r="BC53" s="1"/>
      <c r="BD53" s="59"/>
      <c r="BO53" s="1"/>
      <c r="BP53" s="59"/>
    </row>
    <row r="54" spans="1:68" ht="48" customHeight="1" thickTop="1" thickBot="1" x14ac:dyDescent="0.3">
      <c r="A54" s="30">
        <v>10088</v>
      </c>
      <c r="B54" s="49" t="s">
        <v>230</v>
      </c>
      <c r="C54" s="35"/>
      <c r="D54" s="36">
        <v>7.4</v>
      </c>
      <c r="E54" s="37">
        <v>1</v>
      </c>
      <c r="F54" s="38" t="s">
        <v>0</v>
      </c>
      <c r="G54" s="47" t="s">
        <v>1547</v>
      </c>
      <c r="H54" s="4"/>
      <c r="I54" s="4"/>
      <c r="Q54" s="159"/>
      <c r="R54" s="159"/>
      <c r="S54" s="159"/>
      <c r="T54" s="159"/>
      <c r="U54" s="159"/>
      <c r="V54" s="159"/>
      <c r="W54" s="159"/>
      <c r="X54" s="160"/>
      <c r="Y54" s="162"/>
      <c r="Z54" s="165"/>
      <c r="AA54" s="89"/>
      <c r="AB54" s="88"/>
      <c r="BC54" s="1"/>
      <c r="BO54" s="1"/>
      <c r="BP54" s="59"/>
    </row>
    <row r="55" spans="1:68" ht="48" customHeight="1" thickTop="1" thickBot="1" x14ac:dyDescent="0.3">
      <c r="A55" s="30">
        <v>10089</v>
      </c>
      <c r="B55" s="49" t="s">
        <v>231</v>
      </c>
      <c r="C55" s="35">
        <v>0.38469999999999999</v>
      </c>
      <c r="D55" s="36">
        <v>10.65</v>
      </c>
      <c r="E55" s="37">
        <v>1</v>
      </c>
      <c r="F55" s="38" t="s">
        <v>0</v>
      </c>
      <c r="G55" s="47" t="s">
        <v>1548</v>
      </c>
      <c r="H55" s="4"/>
      <c r="I55" s="4"/>
      <c r="Q55" s="159"/>
      <c r="R55" s="159"/>
      <c r="S55" s="159"/>
      <c r="T55" s="159"/>
      <c r="U55" s="159"/>
      <c r="V55" s="159"/>
      <c r="W55" s="159"/>
      <c r="X55" s="160"/>
      <c r="Y55" s="162"/>
      <c r="Z55" s="165"/>
      <c r="AA55" s="89"/>
      <c r="AB55" s="88"/>
    </row>
    <row r="56" spans="1:68" ht="48" customHeight="1" thickTop="1" thickBot="1" x14ac:dyDescent="0.25">
      <c r="A56" s="30">
        <v>10090</v>
      </c>
      <c r="B56" s="49" t="s">
        <v>232</v>
      </c>
      <c r="C56" s="35"/>
      <c r="D56" s="36">
        <v>4.9000000000000004</v>
      </c>
      <c r="E56" s="37">
        <v>1</v>
      </c>
      <c r="F56" s="38" t="s">
        <v>0</v>
      </c>
      <c r="G56" s="47" t="s">
        <v>1549</v>
      </c>
      <c r="H56" s="4"/>
      <c r="I56" s="4"/>
    </row>
    <row r="57" spans="1:68" ht="48" customHeight="1" thickTop="1" thickBot="1" x14ac:dyDescent="0.25">
      <c r="A57" s="30">
        <v>10091</v>
      </c>
      <c r="B57" s="48" t="s">
        <v>233</v>
      </c>
      <c r="C57" s="31"/>
      <c r="D57" s="32">
        <v>3.95</v>
      </c>
      <c r="E57" s="33">
        <v>1</v>
      </c>
      <c r="F57" s="34" t="s">
        <v>0</v>
      </c>
      <c r="G57" s="47" t="s">
        <v>1550</v>
      </c>
      <c r="H57" s="4"/>
      <c r="I57" s="4"/>
    </row>
    <row r="58" spans="1:68" ht="48" customHeight="1" thickTop="1" thickBot="1" x14ac:dyDescent="0.25">
      <c r="A58" s="30">
        <v>10092</v>
      </c>
      <c r="B58" s="48" t="s">
        <v>234</v>
      </c>
      <c r="C58" s="31"/>
      <c r="D58" s="32">
        <v>7.9</v>
      </c>
      <c r="E58" s="33">
        <v>1</v>
      </c>
      <c r="F58" s="34" t="s">
        <v>0</v>
      </c>
      <c r="G58" s="47" t="s">
        <v>1551</v>
      </c>
      <c r="H58" s="4"/>
      <c r="I58" s="4"/>
    </row>
    <row r="59" spans="1:68" ht="48" customHeight="1" thickTop="1" thickBot="1" x14ac:dyDescent="0.25">
      <c r="A59" s="30">
        <v>10093</v>
      </c>
      <c r="B59" s="48" t="s">
        <v>235</v>
      </c>
      <c r="C59" s="31"/>
      <c r="D59" s="32">
        <v>9.9</v>
      </c>
      <c r="E59" s="33">
        <v>1</v>
      </c>
      <c r="F59" s="34" t="s">
        <v>0</v>
      </c>
      <c r="G59" s="47" t="s">
        <v>1552</v>
      </c>
      <c r="H59" s="4"/>
      <c r="I59" s="4"/>
    </row>
    <row r="60" spans="1:68" ht="64" customHeight="1" thickTop="1" thickBot="1" x14ac:dyDescent="0.25">
      <c r="A60" s="30">
        <v>10096</v>
      </c>
      <c r="B60" s="48" t="s">
        <v>236</v>
      </c>
      <c r="C60" s="31"/>
      <c r="D60" s="32">
        <v>8.3000000000000007</v>
      </c>
      <c r="E60" s="33">
        <v>1</v>
      </c>
      <c r="F60" s="34" t="s">
        <v>0</v>
      </c>
      <c r="G60" s="47" t="s">
        <v>1553</v>
      </c>
      <c r="H60" s="4"/>
      <c r="I60" s="4"/>
    </row>
    <row r="61" spans="1:68" ht="48" customHeight="1" thickTop="1" thickBot="1" x14ac:dyDescent="0.25">
      <c r="A61" s="30">
        <v>10097</v>
      </c>
      <c r="B61" s="48" t="s">
        <v>237</v>
      </c>
      <c r="C61" s="31"/>
      <c r="D61" s="32">
        <v>6.4</v>
      </c>
      <c r="E61" s="33">
        <v>1</v>
      </c>
      <c r="F61" s="34" t="s">
        <v>0</v>
      </c>
      <c r="G61" s="47" t="s">
        <v>1554</v>
      </c>
      <c r="H61" s="4"/>
      <c r="I61" s="4"/>
    </row>
    <row r="62" spans="1:68" ht="48" customHeight="1" thickTop="1" thickBot="1" x14ac:dyDescent="0.25">
      <c r="A62" s="30">
        <v>10098</v>
      </c>
      <c r="B62" s="48" t="s">
        <v>238</v>
      </c>
      <c r="C62" s="31"/>
      <c r="D62" s="32">
        <v>7.9</v>
      </c>
      <c r="E62" s="33">
        <v>1</v>
      </c>
      <c r="F62" s="34" t="s">
        <v>0</v>
      </c>
      <c r="G62" s="47" t="s">
        <v>1555</v>
      </c>
      <c r="H62" s="4"/>
      <c r="I62" s="4"/>
    </row>
    <row r="63" spans="1:68" ht="48" customHeight="1" thickTop="1" thickBot="1" x14ac:dyDescent="0.25">
      <c r="A63" s="30">
        <v>10099</v>
      </c>
      <c r="B63" s="48" t="s">
        <v>239</v>
      </c>
      <c r="C63" s="31"/>
      <c r="D63" s="32">
        <v>11.4</v>
      </c>
      <c r="E63" s="33">
        <v>1</v>
      </c>
      <c r="F63" s="34" t="s">
        <v>0</v>
      </c>
      <c r="G63" s="47" t="s">
        <v>1556</v>
      </c>
      <c r="H63" s="4"/>
      <c r="I63" s="4"/>
    </row>
    <row r="64" spans="1:68" ht="48" customHeight="1" thickTop="1" thickBot="1" x14ac:dyDescent="0.25">
      <c r="A64" s="30">
        <v>10134</v>
      </c>
      <c r="B64" s="48" t="s">
        <v>240</v>
      </c>
      <c r="C64" s="31"/>
      <c r="D64" s="32">
        <v>9.65</v>
      </c>
      <c r="E64" s="33">
        <v>1</v>
      </c>
      <c r="F64" s="34" t="s">
        <v>0</v>
      </c>
      <c r="G64" s="47" t="s">
        <v>1557</v>
      </c>
      <c r="H64" s="4"/>
      <c r="I64" s="4"/>
    </row>
    <row r="65" spans="1:9" ht="48" customHeight="1" thickTop="1" thickBot="1" x14ac:dyDescent="0.25">
      <c r="A65" s="30">
        <v>10144</v>
      </c>
      <c r="B65" s="48" t="s">
        <v>241</v>
      </c>
      <c r="C65" s="31"/>
      <c r="D65" s="32">
        <v>9.1</v>
      </c>
      <c r="E65" s="33">
        <v>1</v>
      </c>
      <c r="F65" s="34" t="s">
        <v>0</v>
      </c>
      <c r="G65" s="47" t="s">
        <v>1558</v>
      </c>
      <c r="H65" s="4"/>
      <c r="I65" s="4"/>
    </row>
    <row r="66" spans="1:9" ht="48" customHeight="1" thickTop="1" thickBot="1" x14ac:dyDescent="0.25">
      <c r="A66" s="30">
        <v>10166</v>
      </c>
      <c r="B66" s="48" t="s">
        <v>242</v>
      </c>
      <c r="C66" s="31"/>
      <c r="D66" s="32">
        <v>99</v>
      </c>
      <c r="E66" s="33">
        <v>1</v>
      </c>
      <c r="F66" s="34" t="s">
        <v>0</v>
      </c>
      <c r="G66" s="47" t="s">
        <v>1559</v>
      </c>
      <c r="H66" s="4"/>
      <c r="I66" s="4"/>
    </row>
    <row r="67" spans="1:9" ht="48" customHeight="1" thickTop="1" thickBot="1" x14ac:dyDescent="0.25">
      <c r="A67" s="30">
        <v>10167</v>
      </c>
      <c r="B67" s="48" t="s">
        <v>244</v>
      </c>
      <c r="C67" s="31">
        <v>0.372</v>
      </c>
      <c r="D67" s="32">
        <v>7.9</v>
      </c>
      <c r="E67" s="33">
        <v>1</v>
      </c>
      <c r="F67" s="34" t="s">
        <v>0</v>
      </c>
      <c r="G67" s="47" t="s">
        <v>1560</v>
      </c>
      <c r="H67" s="4"/>
      <c r="I67" s="4"/>
    </row>
    <row r="68" spans="1:9" ht="48" customHeight="1" thickTop="1" thickBot="1" x14ac:dyDescent="0.25">
      <c r="A68" s="30">
        <v>10170</v>
      </c>
      <c r="B68" s="48" t="s">
        <v>245</v>
      </c>
      <c r="C68" s="31"/>
      <c r="D68" s="32">
        <v>0</v>
      </c>
      <c r="E68" s="33">
        <v>1</v>
      </c>
      <c r="F68" s="34" t="s">
        <v>0</v>
      </c>
      <c r="G68" s="47" t="s">
        <v>1561</v>
      </c>
      <c r="H68" s="4"/>
      <c r="I68" s="4"/>
    </row>
    <row r="69" spans="1:9" ht="48" customHeight="1" thickTop="1" thickBot="1" x14ac:dyDescent="0.25">
      <c r="A69" s="30">
        <v>10188</v>
      </c>
      <c r="B69" s="49" t="s">
        <v>246</v>
      </c>
      <c r="C69" s="35">
        <v>0.60550000000000004</v>
      </c>
      <c r="D69" s="36">
        <v>10.65</v>
      </c>
      <c r="E69" s="37">
        <v>1</v>
      </c>
      <c r="F69" s="38" t="s">
        <v>0</v>
      </c>
      <c r="G69" s="47" t="s">
        <v>1562</v>
      </c>
      <c r="H69" s="4"/>
      <c r="I69" s="4"/>
    </row>
    <row r="70" spans="1:9" ht="48" customHeight="1" thickTop="1" thickBot="1" x14ac:dyDescent="0.25">
      <c r="A70" s="30">
        <v>10195</v>
      </c>
      <c r="B70" s="48" t="s">
        <v>247</v>
      </c>
      <c r="C70" s="31"/>
      <c r="D70" s="32">
        <v>6.9</v>
      </c>
      <c r="E70" s="33">
        <v>1</v>
      </c>
      <c r="F70" s="34" t="s">
        <v>0</v>
      </c>
      <c r="G70" s="47" t="s">
        <v>1563</v>
      </c>
      <c r="H70" s="4"/>
      <c r="I70" s="4"/>
    </row>
    <row r="71" spans="1:9" ht="48" customHeight="1" thickTop="1" thickBot="1" x14ac:dyDescent="0.25">
      <c r="A71" s="30">
        <v>10197</v>
      </c>
      <c r="B71" s="48" t="s">
        <v>248</v>
      </c>
      <c r="C71" s="31"/>
      <c r="D71" s="32">
        <v>14.25</v>
      </c>
      <c r="E71" s="33">
        <v>1</v>
      </c>
      <c r="F71" s="34" t="s">
        <v>0</v>
      </c>
      <c r="G71" s="47" t="s">
        <v>1564</v>
      </c>
      <c r="H71" s="4"/>
      <c r="I71" s="4"/>
    </row>
    <row r="72" spans="1:9" ht="48" customHeight="1" thickTop="1" thickBot="1" x14ac:dyDescent="0.25">
      <c r="A72" s="30">
        <v>10209</v>
      </c>
      <c r="B72" s="48" t="s">
        <v>16</v>
      </c>
      <c r="C72" s="31"/>
      <c r="D72" s="32">
        <v>9.9</v>
      </c>
      <c r="E72" s="33">
        <v>1</v>
      </c>
      <c r="F72" s="34" t="s">
        <v>0</v>
      </c>
      <c r="G72" s="47" t="s">
        <v>1565</v>
      </c>
      <c r="H72" s="4"/>
      <c r="I72" s="4"/>
    </row>
    <row r="73" spans="1:9" ht="19" thickTop="1" thickBot="1" x14ac:dyDescent="0.25">
      <c r="A73" s="30">
        <v>10210</v>
      </c>
      <c r="B73" s="48" t="s">
        <v>249</v>
      </c>
      <c r="C73" s="31"/>
      <c r="D73" s="32">
        <v>9.9</v>
      </c>
      <c r="E73" s="33">
        <v>1</v>
      </c>
      <c r="F73" s="34" t="s">
        <v>0</v>
      </c>
      <c r="G73" s="47" t="s">
        <v>1566</v>
      </c>
      <c r="H73" s="4"/>
      <c r="I73" s="4"/>
    </row>
    <row r="74" spans="1:9" ht="48" customHeight="1" thickTop="1" thickBot="1" x14ac:dyDescent="0.25">
      <c r="A74" s="30">
        <v>10214</v>
      </c>
      <c r="B74" s="48" t="s">
        <v>250</v>
      </c>
      <c r="C74" s="31"/>
      <c r="D74" s="32">
        <v>13.25</v>
      </c>
      <c r="E74" s="33">
        <v>1</v>
      </c>
      <c r="F74" s="34" t="s">
        <v>0</v>
      </c>
      <c r="G74" s="47" t="s">
        <v>1567</v>
      </c>
      <c r="H74" s="4"/>
      <c r="I74" s="4"/>
    </row>
    <row r="75" spans="1:9" ht="48" customHeight="1" thickTop="1" thickBot="1" x14ac:dyDescent="0.25">
      <c r="A75" s="30">
        <v>10236</v>
      </c>
      <c r="B75" s="48" t="s">
        <v>251</v>
      </c>
      <c r="C75" s="31">
        <v>1.8E-3</v>
      </c>
      <c r="D75" s="32">
        <v>32.5</v>
      </c>
      <c r="E75" s="33">
        <v>1</v>
      </c>
      <c r="F75" s="34" t="s">
        <v>0</v>
      </c>
      <c r="G75" s="47" t="s">
        <v>1568</v>
      </c>
      <c r="H75" s="4"/>
      <c r="I75" s="4"/>
    </row>
    <row r="76" spans="1:9" ht="48" customHeight="1" thickTop="1" thickBot="1" x14ac:dyDescent="0.25">
      <c r="A76" s="30">
        <v>10237</v>
      </c>
      <c r="B76" s="48" t="s">
        <v>252</v>
      </c>
      <c r="C76" s="31"/>
      <c r="D76" s="32">
        <v>0</v>
      </c>
      <c r="E76" s="33">
        <v>1</v>
      </c>
      <c r="F76" s="34" t="s">
        <v>0</v>
      </c>
      <c r="G76" s="47" t="s">
        <v>1569</v>
      </c>
      <c r="H76" s="4"/>
      <c r="I76" s="4"/>
    </row>
    <row r="77" spans="1:9" ht="48" customHeight="1" thickTop="1" thickBot="1" x14ac:dyDescent="0.25">
      <c r="A77" s="30">
        <v>10238</v>
      </c>
      <c r="B77" s="48" t="s">
        <v>253</v>
      </c>
      <c r="C77" s="31"/>
      <c r="D77" s="32">
        <v>7.5</v>
      </c>
      <c r="E77" s="33">
        <v>1</v>
      </c>
      <c r="F77" s="34" t="s">
        <v>0</v>
      </c>
      <c r="G77" s="47" t="s">
        <v>1570</v>
      </c>
      <c r="H77" s="4"/>
      <c r="I77" s="4"/>
    </row>
    <row r="78" spans="1:9" ht="48" customHeight="1" thickTop="1" thickBot="1" x14ac:dyDescent="0.25">
      <c r="A78" s="30">
        <v>10256</v>
      </c>
      <c r="B78" s="48" t="s">
        <v>254</v>
      </c>
      <c r="C78" s="31"/>
      <c r="D78" s="32">
        <v>9.9</v>
      </c>
      <c r="E78" s="33">
        <v>1</v>
      </c>
      <c r="F78" s="34" t="s">
        <v>0</v>
      </c>
      <c r="G78" s="47" t="s">
        <v>1571</v>
      </c>
      <c r="H78" s="4"/>
      <c r="I78" s="4"/>
    </row>
    <row r="79" spans="1:9" ht="48" customHeight="1" thickTop="1" thickBot="1" x14ac:dyDescent="0.25">
      <c r="A79" s="30">
        <v>10270</v>
      </c>
      <c r="B79" s="48" t="s">
        <v>255</v>
      </c>
      <c r="C79" s="31"/>
      <c r="D79" s="32">
        <v>9.9</v>
      </c>
      <c r="E79" s="33">
        <v>1</v>
      </c>
      <c r="F79" s="34" t="s">
        <v>0</v>
      </c>
      <c r="G79" s="47" t="s">
        <v>1572</v>
      </c>
      <c r="H79" s="4"/>
      <c r="I79" s="4"/>
    </row>
    <row r="80" spans="1:9" ht="48" customHeight="1" thickTop="1" thickBot="1" x14ac:dyDescent="0.25">
      <c r="A80" s="30">
        <v>10271</v>
      </c>
      <c r="B80" s="48" t="s">
        <v>256</v>
      </c>
      <c r="C80" s="31"/>
      <c r="D80" s="32">
        <v>9.9</v>
      </c>
      <c r="E80" s="33">
        <v>1</v>
      </c>
      <c r="F80" s="34" t="s">
        <v>0</v>
      </c>
      <c r="G80" s="47" t="s">
        <v>1573</v>
      </c>
      <c r="H80" s="4"/>
      <c r="I80" s="4"/>
    </row>
    <row r="81" spans="1:38" ht="48" customHeight="1" thickTop="1" thickBot="1" x14ac:dyDescent="0.25">
      <c r="A81" s="30">
        <v>10272</v>
      </c>
      <c r="B81" s="48" t="s">
        <v>13</v>
      </c>
      <c r="C81" s="31"/>
      <c r="D81" s="32">
        <v>9.9</v>
      </c>
      <c r="E81" s="33">
        <v>1</v>
      </c>
      <c r="F81" s="34" t="s">
        <v>0</v>
      </c>
      <c r="G81" s="47" t="s">
        <v>1574</v>
      </c>
      <c r="H81" s="4"/>
      <c r="I81" s="4"/>
    </row>
    <row r="82" spans="1:38" ht="48" customHeight="1" thickTop="1" thickBot="1" x14ac:dyDescent="0.25">
      <c r="A82" s="30">
        <v>10273</v>
      </c>
      <c r="B82" s="34" t="s">
        <v>257</v>
      </c>
      <c r="C82" s="31"/>
      <c r="D82" s="32">
        <v>8.9</v>
      </c>
      <c r="E82" s="33">
        <v>1</v>
      </c>
      <c r="F82" s="34" t="s">
        <v>0</v>
      </c>
      <c r="G82" s="50" t="s">
        <v>1575</v>
      </c>
      <c r="H82" s="4"/>
      <c r="I82" s="4"/>
    </row>
    <row r="83" spans="1:38" ht="48" customHeight="1" thickTop="1" thickBot="1" x14ac:dyDescent="0.25">
      <c r="A83" s="30">
        <v>10279</v>
      </c>
      <c r="B83" s="48" t="s">
        <v>258</v>
      </c>
      <c r="C83" s="31"/>
      <c r="D83" s="32">
        <v>9.9</v>
      </c>
      <c r="E83" s="33">
        <v>1</v>
      </c>
      <c r="F83" s="34" t="s">
        <v>0</v>
      </c>
      <c r="G83" s="47" t="s">
        <v>1576</v>
      </c>
      <c r="H83" s="4"/>
      <c r="I83" s="4"/>
    </row>
    <row r="84" spans="1:38" ht="48" customHeight="1" thickTop="1" thickBot="1" x14ac:dyDescent="0.25">
      <c r="A84" s="30">
        <v>10280</v>
      </c>
      <c r="B84" s="48" t="s">
        <v>259</v>
      </c>
      <c r="C84" s="31"/>
      <c r="D84" s="32">
        <v>7.9</v>
      </c>
      <c r="E84" s="33">
        <v>1</v>
      </c>
      <c r="F84" s="34" t="s">
        <v>0</v>
      </c>
      <c r="G84" s="47" t="s">
        <v>1577</v>
      </c>
      <c r="H84" s="4"/>
      <c r="I84" s="4"/>
      <c r="AD84" s="46"/>
      <c r="AE84" s="46"/>
      <c r="AF84" s="46"/>
      <c r="AG84" s="46"/>
      <c r="AH84" s="46"/>
      <c r="AI84" s="46"/>
      <c r="AJ84" s="46"/>
      <c r="AK84" s="46"/>
    </row>
    <row r="85" spans="1:38" ht="48" customHeight="1" thickTop="1" thickBot="1" x14ac:dyDescent="0.25">
      <c r="A85" s="30">
        <v>10285</v>
      </c>
      <c r="B85" s="48" t="s">
        <v>260</v>
      </c>
      <c r="C85" s="31"/>
      <c r="D85" s="32">
        <v>7.9</v>
      </c>
      <c r="E85" s="33">
        <v>1</v>
      </c>
      <c r="F85" s="34" t="s">
        <v>0</v>
      </c>
      <c r="G85" s="47" t="s">
        <v>1578</v>
      </c>
      <c r="H85" s="4"/>
      <c r="I85" s="4"/>
      <c r="AD85" s="64"/>
      <c r="AE85" s="64"/>
      <c r="AF85" s="64"/>
      <c r="AG85" s="64"/>
      <c r="AH85" s="64"/>
      <c r="AI85" s="64"/>
      <c r="AJ85" s="64"/>
      <c r="AK85" s="64"/>
      <c r="AL85" s="63"/>
    </row>
    <row r="86" spans="1:38" ht="48" customHeight="1" thickTop="1" thickBot="1" x14ac:dyDescent="0.25">
      <c r="A86" s="30">
        <v>10287</v>
      </c>
      <c r="B86" s="49" t="s">
        <v>261</v>
      </c>
      <c r="C86" s="35"/>
      <c r="D86" s="36">
        <v>9.9</v>
      </c>
      <c r="E86" s="37">
        <v>1</v>
      </c>
      <c r="F86" s="38" t="s">
        <v>0</v>
      </c>
      <c r="G86" s="47" t="s">
        <v>1579</v>
      </c>
      <c r="H86" s="4"/>
      <c r="I86" s="4"/>
      <c r="AD86" s="64"/>
      <c r="AE86" s="64"/>
      <c r="AF86" s="64"/>
      <c r="AG86" s="64"/>
      <c r="AH86" s="64"/>
      <c r="AI86" s="64"/>
      <c r="AJ86" s="64"/>
      <c r="AK86" s="64"/>
    </row>
    <row r="87" spans="1:38" ht="48" customHeight="1" thickTop="1" thickBot="1" x14ac:dyDescent="0.25">
      <c r="A87" s="30">
        <v>10289</v>
      </c>
      <c r="B87" s="49" t="s">
        <v>262</v>
      </c>
      <c r="C87" s="35"/>
      <c r="D87" s="36">
        <v>9.9</v>
      </c>
      <c r="E87" s="37">
        <v>1</v>
      </c>
      <c r="F87" s="38" t="s">
        <v>0</v>
      </c>
      <c r="G87" s="47" t="s">
        <v>1580</v>
      </c>
      <c r="H87" s="4"/>
      <c r="I87" s="4"/>
      <c r="AD87" s="64"/>
      <c r="AE87" s="64"/>
      <c r="AF87" s="64"/>
      <c r="AG87" s="64"/>
      <c r="AH87" s="64"/>
      <c r="AI87" s="64"/>
      <c r="AJ87" s="64"/>
      <c r="AK87" s="64"/>
    </row>
    <row r="88" spans="1:38" ht="48" customHeight="1" thickTop="1" thickBot="1" x14ac:dyDescent="0.25">
      <c r="A88" s="30">
        <v>10291</v>
      </c>
      <c r="B88" s="48" t="s">
        <v>8</v>
      </c>
      <c r="C88" s="31">
        <v>0.32719999999999999</v>
      </c>
      <c r="D88" s="32">
        <v>9.9</v>
      </c>
      <c r="E88" s="33">
        <v>1</v>
      </c>
      <c r="F88" s="34" t="s">
        <v>0</v>
      </c>
      <c r="G88" s="47" t="s">
        <v>1581</v>
      </c>
      <c r="H88" s="4"/>
      <c r="I88" s="4"/>
      <c r="AD88" s="64"/>
      <c r="AE88" s="64"/>
      <c r="AF88" s="64"/>
      <c r="AG88" s="64"/>
      <c r="AH88" s="64"/>
      <c r="AI88" s="64"/>
      <c r="AJ88" s="64"/>
      <c r="AK88" s="64"/>
    </row>
    <row r="89" spans="1:38" ht="48" customHeight="1" thickTop="1" thickBot="1" x14ac:dyDescent="0.25">
      <c r="A89" s="30">
        <v>10292</v>
      </c>
      <c r="B89" s="48" t="s">
        <v>15</v>
      </c>
      <c r="C89" s="31">
        <v>0.49719999999999998</v>
      </c>
      <c r="D89" s="32">
        <v>9.9</v>
      </c>
      <c r="E89" s="33">
        <v>1</v>
      </c>
      <c r="F89" s="34" t="s">
        <v>0</v>
      </c>
      <c r="G89" s="47" t="s">
        <v>1582</v>
      </c>
      <c r="H89" s="4"/>
      <c r="I89" s="4"/>
      <c r="AD89" s="64"/>
      <c r="AE89" s="64"/>
      <c r="AF89" s="64"/>
      <c r="AG89" s="64"/>
      <c r="AH89" s="64"/>
      <c r="AI89" s="64"/>
      <c r="AJ89" s="64"/>
      <c r="AK89" s="64"/>
    </row>
    <row r="90" spans="1:38" ht="48" customHeight="1" thickTop="1" thickBot="1" x14ac:dyDescent="0.25">
      <c r="A90" s="30">
        <v>10293</v>
      </c>
      <c r="B90" s="48" t="s">
        <v>263</v>
      </c>
      <c r="C90" s="31"/>
      <c r="D90" s="32">
        <v>9.9</v>
      </c>
      <c r="E90" s="33">
        <v>1</v>
      </c>
      <c r="F90" s="34" t="s">
        <v>0</v>
      </c>
      <c r="G90" s="47" t="s">
        <v>1583</v>
      </c>
      <c r="H90" s="4"/>
      <c r="I90" s="4"/>
      <c r="AD90" s="64"/>
      <c r="AE90" s="64"/>
      <c r="AF90" s="64"/>
      <c r="AG90" s="64"/>
      <c r="AH90" s="64"/>
      <c r="AI90" s="64"/>
      <c r="AJ90" s="64"/>
      <c r="AK90" s="64"/>
    </row>
    <row r="91" spans="1:38" ht="48" customHeight="1" thickTop="1" thickBot="1" x14ac:dyDescent="0.25">
      <c r="A91" s="30">
        <v>10294</v>
      </c>
      <c r="B91" s="48" t="s">
        <v>264</v>
      </c>
      <c r="C91" s="31"/>
      <c r="D91" s="32">
        <v>10.65</v>
      </c>
      <c r="E91" s="33">
        <v>1</v>
      </c>
      <c r="F91" s="34" t="s">
        <v>0</v>
      </c>
      <c r="G91" s="47" t="s">
        <v>1584</v>
      </c>
      <c r="H91" s="4"/>
      <c r="I91" s="4"/>
      <c r="AD91" s="64"/>
      <c r="AE91" s="64"/>
      <c r="AF91" s="64"/>
      <c r="AG91" s="64"/>
      <c r="AH91" s="64"/>
      <c r="AI91" s="64"/>
      <c r="AJ91" s="64"/>
      <c r="AK91" s="64"/>
    </row>
    <row r="92" spans="1:38" ht="48" customHeight="1" thickTop="1" thickBot="1" x14ac:dyDescent="0.25">
      <c r="A92" s="30">
        <v>10296</v>
      </c>
      <c r="B92" s="48" t="s">
        <v>12</v>
      </c>
      <c r="C92" s="31">
        <v>0.32400000000000001</v>
      </c>
      <c r="D92" s="32">
        <v>10.65</v>
      </c>
      <c r="E92" s="33">
        <v>1</v>
      </c>
      <c r="F92" s="34" t="s">
        <v>0</v>
      </c>
      <c r="G92" s="47" t="s">
        <v>1585</v>
      </c>
      <c r="H92" s="4"/>
      <c r="I92" s="4"/>
      <c r="AD92" s="64"/>
      <c r="AE92" s="64"/>
      <c r="AF92" s="64"/>
      <c r="AG92" s="64"/>
      <c r="AH92" s="64"/>
      <c r="AI92" s="64"/>
      <c r="AJ92" s="64"/>
      <c r="AK92" s="64"/>
    </row>
    <row r="93" spans="1:38" ht="48" customHeight="1" thickTop="1" thickBot="1" x14ac:dyDescent="0.25">
      <c r="A93" s="30">
        <v>10298</v>
      </c>
      <c r="B93" s="48" t="s">
        <v>14</v>
      </c>
      <c r="C93" s="31"/>
      <c r="D93" s="32">
        <v>9.9</v>
      </c>
      <c r="E93" s="33">
        <v>1</v>
      </c>
      <c r="F93" s="34" t="s">
        <v>0</v>
      </c>
      <c r="G93" s="47" t="s">
        <v>1586</v>
      </c>
      <c r="H93" s="4"/>
      <c r="I93" s="4"/>
      <c r="AD93" s="64"/>
      <c r="AE93" s="64"/>
      <c r="AF93" s="64"/>
      <c r="AG93" s="64"/>
      <c r="AH93" s="64"/>
      <c r="AI93" s="64"/>
      <c r="AJ93" s="64"/>
      <c r="AK93" s="64"/>
    </row>
    <row r="94" spans="1:38" ht="48" customHeight="1" thickTop="1" thickBot="1" x14ac:dyDescent="0.25">
      <c r="A94" s="30">
        <v>10301</v>
      </c>
      <c r="B94" s="48" t="s">
        <v>265</v>
      </c>
      <c r="C94" s="31"/>
      <c r="D94" s="32">
        <v>13.25</v>
      </c>
      <c r="E94" s="33">
        <v>1</v>
      </c>
      <c r="F94" s="34" t="s">
        <v>0</v>
      </c>
      <c r="G94" s="47" t="s">
        <v>1587</v>
      </c>
      <c r="H94" s="4"/>
      <c r="I94" s="4"/>
      <c r="AD94" s="64"/>
      <c r="AE94" s="64"/>
      <c r="AF94" s="64"/>
      <c r="AG94" s="64"/>
      <c r="AH94" s="64"/>
      <c r="AI94" s="64"/>
      <c r="AJ94" s="64"/>
      <c r="AK94" s="64"/>
    </row>
    <row r="95" spans="1:38" ht="48" customHeight="1" thickTop="1" thickBot="1" x14ac:dyDescent="0.25">
      <c r="A95" s="30">
        <v>10303</v>
      </c>
      <c r="B95" s="48" t="s">
        <v>266</v>
      </c>
      <c r="C95" s="31"/>
      <c r="D95" s="32">
        <v>16.850000000000001</v>
      </c>
      <c r="E95" s="33">
        <v>1</v>
      </c>
      <c r="F95" s="34" t="s">
        <v>0</v>
      </c>
      <c r="G95" s="47" t="s">
        <v>1588</v>
      </c>
      <c r="H95" s="4"/>
      <c r="I95" s="4"/>
      <c r="AD95" s="64"/>
      <c r="AE95" s="64"/>
      <c r="AF95" s="64"/>
      <c r="AG95" s="64"/>
      <c r="AH95" s="64"/>
      <c r="AI95" s="64"/>
      <c r="AJ95" s="64"/>
      <c r="AK95" s="64"/>
    </row>
    <row r="96" spans="1:38" ht="48" customHeight="1" thickTop="1" thickBot="1" x14ac:dyDescent="0.25">
      <c r="A96" s="30">
        <v>10333</v>
      </c>
      <c r="B96" s="48" t="s">
        <v>267</v>
      </c>
      <c r="C96" s="31"/>
      <c r="D96" s="32">
        <v>5.9</v>
      </c>
      <c r="E96" s="33">
        <v>1</v>
      </c>
      <c r="F96" s="34" t="s">
        <v>0</v>
      </c>
      <c r="G96" s="47" t="s">
        <v>1589</v>
      </c>
      <c r="H96" s="4"/>
      <c r="I96" s="4"/>
      <c r="AD96" s="64"/>
      <c r="AE96" s="64"/>
      <c r="AF96" s="64"/>
      <c r="AG96" s="64"/>
      <c r="AH96" s="64"/>
      <c r="AI96" s="64"/>
      <c r="AJ96" s="64"/>
      <c r="AK96" s="64"/>
    </row>
    <row r="97" spans="1:37" ht="48" customHeight="1" thickTop="1" thickBot="1" x14ac:dyDescent="0.25">
      <c r="A97" s="30">
        <v>10334</v>
      </c>
      <c r="B97" s="48" t="s">
        <v>268</v>
      </c>
      <c r="C97" s="31">
        <v>0.55420000000000003</v>
      </c>
      <c r="D97" s="32">
        <v>7.9</v>
      </c>
      <c r="E97" s="33">
        <v>1</v>
      </c>
      <c r="F97" s="34" t="s">
        <v>0</v>
      </c>
      <c r="G97" s="47" t="s">
        <v>1590</v>
      </c>
      <c r="H97" s="4"/>
      <c r="I97" s="4"/>
      <c r="AD97" s="64"/>
      <c r="AE97" s="64"/>
      <c r="AF97" s="64"/>
      <c r="AG97" s="64"/>
      <c r="AH97" s="64"/>
      <c r="AI97" s="64"/>
      <c r="AJ97" s="64"/>
      <c r="AK97" s="64"/>
    </row>
    <row r="98" spans="1:37" ht="48" customHeight="1" thickTop="1" thickBot="1" x14ac:dyDescent="0.25">
      <c r="A98" s="30">
        <v>10340</v>
      </c>
      <c r="B98" s="48" t="s">
        <v>3111</v>
      </c>
      <c r="C98" s="31">
        <v>8.3699999999999997E-2</v>
      </c>
      <c r="D98" s="32">
        <v>12.1</v>
      </c>
      <c r="E98" s="33">
        <v>1</v>
      </c>
      <c r="F98" s="34" t="s">
        <v>0</v>
      </c>
      <c r="G98" s="84" t="s">
        <v>3112</v>
      </c>
      <c r="H98" s="4"/>
      <c r="I98" s="4"/>
    </row>
    <row r="99" spans="1:37" ht="48" customHeight="1" thickTop="1" thickBot="1" x14ac:dyDescent="0.25">
      <c r="A99" s="30">
        <v>10394</v>
      </c>
      <c r="B99" s="48" t="s">
        <v>269</v>
      </c>
      <c r="C99" s="31"/>
      <c r="D99" s="32">
        <v>9.8000000000000007</v>
      </c>
      <c r="E99" s="33">
        <v>1</v>
      </c>
      <c r="F99" s="34" t="s">
        <v>0</v>
      </c>
      <c r="G99" s="47" t="s">
        <v>1591</v>
      </c>
      <c r="H99" s="4"/>
      <c r="I99" s="4"/>
    </row>
    <row r="100" spans="1:37" ht="48" customHeight="1" thickTop="1" thickBot="1" x14ac:dyDescent="0.25">
      <c r="A100" s="30">
        <v>10395</v>
      </c>
      <c r="B100" s="48" t="s">
        <v>270</v>
      </c>
      <c r="C100" s="31">
        <v>0.58750000000000002</v>
      </c>
      <c r="D100" s="32">
        <v>9.9</v>
      </c>
      <c r="E100" s="33">
        <v>1</v>
      </c>
      <c r="F100" s="34" t="s">
        <v>0</v>
      </c>
      <c r="G100" s="47" t="s">
        <v>1592</v>
      </c>
      <c r="H100" s="4"/>
      <c r="I100" s="4"/>
    </row>
    <row r="101" spans="1:37" ht="48" customHeight="1" thickTop="1" thickBot="1" x14ac:dyDescent="0.25">
      <c r="A101" s="30">
        <v>10401</v>
      </c>
      <c r="B101" s="48" t="s">
        <v>30</v>
      </c>
      <c r="C101" s="31">
        <v>0.436</v>
      </c>
      <c r="D101" s="32">
        <v>9.1</v>
      </c>
      <c r="E101" s="33">
        <v>1</v>
      </c>
      <c r="F101" s="34" t="s">
        <v>0</v>
      </c>
      <c r="G101" s="47" t="s">
        <v>1593</v>
      </c>
      <c r="H101" s="4"/>
      <c r="I101" s="4"/>
    </row>
    <row r="102" spans="1:37" ht="48" customHeight="1" thickTop="1" thickBot="1" x14ac:dyDescent="0.25">
      <c r="A102" s="30">
        <v>10406</v>
      </c>
      <c r="B102" s="48" t="s">
        <v>271</v>
      </c>
      <c r="C102" s="31"/>
      <c r="D102" s="32">
        <v>155</v>
      </c>
      <c r="E102" s="33">
        <v>100</v>
      </c>
      <c r="F102" s="34" t="s">
        <v>0</v>
      </c>
      <c r="G102" s="47" t="s">
        <v>1594</v>
      </c>
      <c r="H102" s="4"/>
      <c r="I102" s="4"/>
    </row>
    <row r="103" spans="1:37" ht="48" customHeight="1" thickTop="1" thickBot="1" x14ac:dyDescent="0.25">
      <c r="A103" s="30">
        <v>10408</v>
      </c>
      <c r="B103" s="48" t="s">
        <v>272</v>
      </c>
      <c r="C103" s="31"/>
      <c r="D103" s="32">
        <v>1.29</v>
      </c>
      <c r="E103" s="33">
        <v>1</v>
      </c>
      <c r="F103" s="34" t="s">
        <v>0</v>
      </c>
      <c r="G103" s="47" t="s">
        <v>1595</v>
      </c>
      <c r="H103" s="4"/>
      <c r="I103" s="4"/>
    </row>
    <row r="104" spans="1:37" ht="48" customHeight="1" thickTop="1" thickBot="1" x14ac:dyDescent="0.25">
      <c r="A104" s="30">
        <v>10408</v>
      </c>
      <c r="B104" s="48" t="s">
        <v>272</v>
      </c>
      <c r="C104" s="31"/>
      <c r="D104" s="32">
        <v>1.19</v>
      </c>
      <c r="E104" s="34" t="s">
        <v>224</v>
      </c>
      <c r="F104" s="34" t="s">
        <v>0</v>
      </c>
      <c r="G104" s="47" t="s">
        <v>1595</v>
      </c>
      <c r="H104" s="4"/>
      <c r="I104" s="4"/>
    </row>
    <row r="105" spans="1:37" ht="48" customHeight="1" thickTop="1" thickBot="1" x14ac:dyDescent="0.25">
      <c r="A105" s="30">
        <v>10409</v>
      </c>
      <c r="B105" s="49" t="s">
        <v>273</v>
      </c>
      <c r="C105" s="35"/>
      <c r="D105" s="36">
        <v>1.35</v>
      </c>
      <c r="E105" s="37">
        <v>1</v>
      </c>
      <c r="F105" s="38" t="s">
        <v>0</v>
      </c>
      <c r="G105" s="47" t="s">
        <v>1596</v>
      </c>
      <c r="H105" s="4"/>
      <c r="I105" s="4"/>
    </row>
    <row r="106" spans="1:37" ht="48" customHeight="1" thickTop="1" thickBot="1" x14ac:dyDescent="0.25">
      <c r="A106" s="30">
        <v>10413</v>
      </c>
      <c r="B106" s="49" t="s">
        <v>274</v>
      </c>
      <c r="C106" s="35"/>
      <c r="D106" s="36">
        <v>1.35</v>
      </c>
      <c r="E106" s="37">
        <v>1</v>
      </c>
      <c r="F106" s="38" t="s">
        <v>0</v>
      </c>
      <c r="G106" s="47" t="s">
        <v>1597</v>
      </c>
      <c r="H106" s="4"/>
      <c r="I106" s="4"/>
    </row>
    <row r="107" spans="1:37" ht="48" customHeight="1" thickTop="1" thickBot="1" x14ac:dyDescent="0.25">
      <c r="A107" s="30">
        <v>10420</v>
      </c>
      <c r="B107" s="48" t="s">
        <v>69</v>
      </c>
      <c r="C107" s="31"/>
      <c r="D107" s="32">
        <v>4</v>
      </c>
      <c r="E107" s="33">
        <v>1</v>
      </c>
      <c r="F107" s="34" t="s">
        <v>0</v>
      </c>
      <c r="G107" s="47" t="s">
        <v>1598</v>
      </c>
      <c r="H107" s="4"/>
      <c r="I107" s="4"/>
    </row>
    <row r="108" spans="1:37" ht="48" customHeight="1" thickTop="1" thickBot="1" x14ac:dyDescent="0.25">
      <c r="A108" s="30">
        <v>10421</v>
      </c>
      <c r="B108" s="48" t="s">
        <v>275</v>
      </c>
      <c r="C108" s="31"/>
      <c r="D108" s="32">
        <v>1.95</v>
      </c>
      <c r="E108" s="33">
        <v>1</v>
      </c>
      <c r="F108" s="34" t="s">
        <v>0</v>
      </c>
      <c r="G108" s="47" t="s">
        <v>1599</v>
      </c>
      <c r="H108" s="4"/>
      <c r="I108" s="4"/>
    </row>
    <row r="109" spans="1:37" ht="48" customHeight="1" thickTop="1" thickBot="1" x14ac:dyDescent="0.25">
      <c r="A109" s="30">
        <v>10422</v>
      </c>
      <c r="B109" s="48" t="s">
        <v>276</v>
      </c>
      <c r="C109" s="31"/>
      <c r="D109" s="32">
        <v>1.39</v>
      </c>
      <c r="E109" s="33">
        <v>1</v>
      </c>
      <c r="F109" s="34" t="s">
        <v>0</v>
      </c>
      <c r="G109" s="47" t="s">
        <v>1600</v>
      </c>
      <c r="H109" s="4"/>
      <c r="I109" s="4"/>
    </row>
    <row r="110" spans="1:37" ht="48" customHeight="1" thickTop="1" thickBot="1" x14ac:dyDescent="0.25">
      <c r="A110" s="30">
        <v>10425</v>
      </c>
      <c r="B110" s="48" t="s">
        <v>277</v>
      </c>
      <c r="C110" s="31"/>
      <c r="D110" s="32">
        <v>1.29</v>
      </c>
      <c r="E110" s="33">
        <v>1</v>
      </c>
      <c r="F110" s="34" t="s">
        <v>0</v>
      </c>
      <c r="G110" s="47" t="s">
        <v>1601</v>
      </c>
      <c r="H110" s="4"/>
      <c r="I110" s="4"/>
    </row>
    <row r="111" spans="1:37" ht="48" customHeight="1" thickTop="1" thickBot="1" x14ac:dyDescent="0.25">
      <c r="A111" s="30">
        <v>10426</v>
      </c>
      <c r="B111" s="48" t="s">
        <v>278</v>
      </c>
      <c r="C111" s="31"/>
      <c r="D111" s="32">
        <v>1.29</v>
      </c>
      <c r="E111" s="33">
        <v>1</v>
      </c>
      <c r="F111" s="34" t="s">
        <v>0</v>
      </c>
      <c r="G111" s="47" t="s">
        <v>1602</v>
      </c>
      <c r="H111" s="4"/>
      <c r="I111" s="4"/>
    </row>
    <row r="112" spans="1:37" ht="48" customHeight="1" thickTop="1" thickBot="1" x14ac:dyDescent="0.25">
      <c r="A112" s="30">
        <v>10426</v>
      </c>
      <c r="B112" s="49" t="s">
        <v>278</v>
      </c>
      <c r="C112" s="35"/>
      <c r="D112" s="36">
        <v>1.19</v>
      </c>
      <c r="E112" s="38" t="s">
        <v>224</v>
      </c>
      <c r="F112" s="38" t="s">
        <v>0</v>
      </c>
      <c r="G112" s="47" t="s">
        <v>1602</v>
      </c>
      <c r="H112" s="4"/>
      <c r="I112" s="4"/>
    </row>
    <row r="113" spans="1:9" ht="48" customHeight="1" thickTop="1" thickBot="1" x14ac:dyDescent="0.25">
      <c r="A113" s="30">
        <v>10428</v>
      </c>
      <c r="B113" s="48" t="s">
        <v>279</v>
      </c>
      <c r="C113" s="35"/>
      <c r="D113" s="36">
        <v>1.29</v>
      </c>
      <c r="E113" s="37">
        <v>1</v>
      </c>
      <c r="F113" s="38" t="s">
        <v>0</v>
      </c>
      <c r="G113" s="47" t="s">
        <v>1603</v>
      </c>
      <c r="H113" s="4"/>
      <c r="I113" s="4"/>
    </row>
    <row r="114" spans="1:9" ht="48" customHeight="1" thickTop="1" thickBot="1" x14ac:dyDescent="0.25">
      <c r="A114" s="30">
        <v>10432</v>
      </c>
      <c r="B114" s="48" t="s">
        <v>280</v>
      </c>
      <c r="C114" s="31"/>
      <c r="D114" s="32">
        <v>10.65</v>
      </c>
      <c r="E114" s="33">
        <v>1</v>
      </c>
      <c r="F114" s="34" t="s">
        <v>0</v>
      </c>
      <c r="G114" s="47" t="s">
        <v>1604</v>
      </c>
      <c r="H114" s="4"/>
      <c r="I114" s="4"/>
    </row>
    <row r="115" spans="1:9" ht="48" customHeight="1" thickTop="1" thickBot="1" x14ac:dyDescent="0.25">
      <c r="A115" s="30">
        <v>10435</v>
      </c>
      <c r="B115" s="48" t="s">
        <v>281</v>
      </c>
      <c r="C115" s="31"/>
      <c r="D115" s="36">
        <v>1.29</v>
      </c>
      <c r="E115" s="37">
        <v>1</v>
      </c>
      <c r="F115" s="38" t="s">
        <v>0</v>
      </c>
      <c r="G115" s="47" t="s">
        <v>1605</v>
      </c>
      <c r="H115" s="4"/>
      <c r="I115" s="4"/>
    </row>
    <row r="116" spans="1:9" ht="48" customHeight="1" thickTop="1" thickBot="1" x14ac:dyDescent="0.25">
      <c r="A116" s="30">
        <v>10436</v>
      </c>
      <c r="B116" s="48" t="s">
        <v>282</v>
      </c>
      <c r="C116" s="31"/>
      <c r="D116" s="32">
        <v>1.29</v>
      </c>
      <c r="E116" s="33">
        <v>1</v>
      </c>
      <c r="F116" s="34" t="s">
        <v>0</v>
      </c>
      <c r="G116" s="47" t="s">
        <v>1606</v>
      </c>
      <c r="H116" s="4"/>
      <c r="I116" s="4"/>
    </row>
    <row r="117" spans="1:9" ht="48" customHeight="1" thickTop="1" thickBot="1" x14ac:dyDescent="0.25">
      <c r="A117" s="30">
        <v>10437</v>
      </c>
      <c r="B117" s="48" t="s">
        <v>283</v>
      </c>
      <c r="C117" s="31"/>
      <c r="D117" s="32">
        <v>14.25</v>
      </c>
      <c r="E117" s="33">
        <v>1</v>
      </c>
      <c r="F117" s="34" t="s">
        <v>0</v>
      </c>
      <c r="G117" s="47" t="s">
        <v>1607</v>
      </c>
      <c r="H117" s="4"/>
      <c r="I117" s="4"/>
    </row>
    <row r="118" spans="1:9" ht="48" customHeight="1" thickTop="1" thickBot="1" x14ac:dyDescent="0.25">
      <c r="A118" s="30">
        <v>10438</v>
      </c>
      <c r="B118" s="48" t="s">
        <v>284</v>
      </c>
      <c r="C118" s="31">
        <v>0</v>
      </c>
      <c r="D118" s="32">
        <v>9.9</v>
      </c>
      <c r="E118" s="33">
        <v>1</v>
      </c>
      <c r="F118" s="34" t="s">
        <v>0</v>
      </c>
      <c r="G118" s="47" t="s">
        <v>1608</v>
      </c>
      <c r="H118" s="4"/>
      <c r="I118" s="4"/>
    </row>
    <row r="119" spans="1:9" ht="48" customHeight="1" thickTop="1" thickBot="1" x14ac:dyDescent="0.25">
      <c r="A119" s="30">
        <v>10440</v>
      </c>
      <c r="B119" s="48" t="s">
        <v>285</v>
      </c>
      <c r="C119" s="31"/>
      <c r="D119" s="32">
        <v>2.75</v>
      </c>
      <c r="E119" s="33">
        <v>1</v>
      </c>
      <c r="F119" s="34" t="s">
        <v>0</v>
      </c>
      <c r="G119" s="47" t="s">
        <v>1609</v>
      </c>
      <c r="H119" s="4"/>
      <c r="I119" s="4"/>
    </row>
    <row r="120" spans="1:9" ht="48" customHeight="1" thickTop="1" thickBot="1" x14ac:dyDescent="0.25">
      <c r="A120" s="30">
        <v>10450</v>
      </c>
      <c r="B120" s="48" t="s">
        <v>286</v>
      </c>
      <c r="C120" s="31"/>
      <c r="D120" s="36">
        <v>3.85</v>
      </c>
      <c r="E120" s="37">
        <v>1</v>
      </c>
      <c r="F120" s="38" t="s">
        <v>0</v>
      </c>
      <c r="G120" s="47" t="s">
        <v>1610</v>
      </c>
      <c r="H120" s="4"/>
      <c r="I120" s="4"/>
    </row>
    <row r="121" spans="1:9" ht="48" customHeight="1" thickTop="1" thickBot="1" x14ac:dyDescent="0.25">
      <c r="A121" s="30">
        <v>10451</v>
      </c>
      <c r="B121" s="48" t="s">
        <v>287</v>
      </c>
      <c r="C121" s="31"/>
      <c r="D121" s="32">
        <v>2.8</v>
      </c>
      <c r="E121" s="33">
        <v>1</v>
      </c>
      <c r="F121" s="34" t="s">
        <v>0</v>
      </c>
      <c r="G121" s="47" t="s">
        <v>1611</v>
      </c>
      <c r="H121" s="4"/>
      <c r="I121" s="4"/>
    </row>
    <row r="122" spans="1:9" ht="48" customHeight="1" thickTop="1" thickBot="1" x14ac:dyDescent="0.25">
      <c r="A122" s="30">
        <v>10451</v>
      </c>
      <c r="B122" s="48" t="s">
        <v>287</v>
      </c>
      <c r="C122" s="31"/>
      <c r="D122" s="32">
        <v>2.2999999999999998</v>
      </c>
      <c r="E122" s="34" t="s">
        <v>225</v>
      </c>
      <c r="F122" s="34" t="s">
        <v>0</v>
      </c>
      <c r="G122" s="47" t="s">
        <v>1611</v>
      </c>
      <c r="H122" s="4"/>
      <c r="I122" s="4"/>
    </row>
    <row r="123" spans="1:9" ht="48" customHeight="1" thickTop="1" thickBot="1" x14ac:dyDescent="0.25">
      <c r="A123" s="30">
        <v>10452</v>
      </c>
      <c r="B123" s="48" t="s">
        <v>288</v>
      </c>
      <c r="C123" s="31"/>
      <c r="D123" s="32">
        <v>2.95</v>
      </c>
      <c r="E123" s="33">
        <v>1</v>
      </c>
      <c r="F123" s="34" t="s">
        <v>0</v>
      </c>
      <c r="G123" s="47" t="s">
        <v>1612</v>
      </c>
      <c r="H123" s="4"/>
      <c r="I123" s="4"/>
    </row>
    <row r="124" spans="1:9" ht="48" customHeight="1" thickTop="1" thickBot="1" x14ac:dyDescent="0.25">
      <c r="A124" s="30">
        <v>10453</v>
      </c>
      <c r="B124" s="48" t="s">
        <v>289</v>
      </c>
      <c r="C124" s="31"/>
      <c r="D124" s="32">
        <v>4.4000000000000004</v>
      </c>
      <c r="E124" s="33">
        <v>1</v>
      </c>
      <c r="F124" s="34" t="s">
        <v>0</v>
      </c>
      <c r="G124" s="47" t="s">
        <v>1613</v>
      </c>
      <c r="H124" s="4"/>
      <c r="I124" s="4"/>
    </row>
    <row r="125" spans="1:9" ht="48" customHeight="1" thickTop="1" thickBot="1" x14ac:dyDescent="0.25">
      <c r="A125" s="30">
        <v>10454</v>
      </c>
      <c r="B125" s="48" t="s">
        <v>290</v>
      </c>
      <c r="C125" s="31"/>
      <c r="D125" s="32">
        <v>3.3</v>
      </c>
      <c r="E125" s="33">
        <v>1</v>
      </c>
      <c r="F125" s="34" t="s">
        <v>0</v>
      </c>
      <c r="G125" s="47" t="s">
        <v>1614</v>
      </c>
      <c r="H125" s="4"/>
      <c r="I125" s="4"/>
    </row>
    <row r="126" spans="1:9" ht="48" customHeight="1" thickTop="1" thickBot="1" x14ac:dyDescent="0.25">
      <c r="A126" s="30">
        <v>10455</v>
      </c>
      <c r="B126" s="48" t="s">
        <v>291</v>
      </c>
      <c r="C126" s="31"/>
      <c r="D126" s="32">
        <v>4.2</v>
      </c>
      <c r="E126" s="33">
        <v>1</v>
      </c>
      <c r="F126" s="34" t="s">
        <v>0</v>
      </c>
      <c r="G126" s="47" t="s">
        <v>1615</v>
      </c>
      <c r="H126" s="4"/>
      <c r="I126" s="4"/>
    </row>
    <row r="127" spans="1:9" ht="48" customHeight="1" thickTop="1" thickBot="1" x14ac:dyDescent="0.25">
      <c r="A127" s="30">
        <v>10456</v>
      </c>
      <c r="B127" s="48" t="s">
        <v>292</v>
      </c>
      <c r="C127" s="31"/>
      <c r="D127" s="32">
        <v>3</v>
      </c>
      <c r="E127" s="33">
        <v>1</v>
      </c>
      <c r="F127" s="34" t="s">
        <v>0</v>
      </c>
      <c r="G127" s="47" t="s">
        <v>1616</v>
      </c>
      <c r="H127" s="4"/>
      <c r="I127" s="4"/>
    </row>
    <row r="128" spans="1:9" ht="48" customHeight="1" thickTop="1" thickBot="1" x14ac:dyDescent="0.25">
      <c r="A128" s="30">
        <v>10471</v>
      </c>
      <c r="B128" s="48" t="s">
        <v>293</v>
      </c>
      <c r="C128" s="31"/>
      <c r="D128" s="32">
        <v>14.25</v>
      </c>
      <c r="E128" s="33">
        <v>1</v>
      </c>
      <c r="F128" s="34" t="s">
        <v>0</v>
      </c>
      <c r="G128" s="47" t="s">
        <v>1617</v>
      </c>
      <c r="H128" s="4"/>
      <c r="I128" s="4"/>
    </row>
    <row r="129" spans="1:9" ht="48" customHeight="1" thickTop="1" thickBot="1" x14ac:dyDescent="0.25">
      <c r="A129" s="30">
        <v>10472</v>
      </c>
      <c r="B129" s="48" t="s">
        <v>7</v>
      </c>
      <c r="C129" s="31"/>
      <c r="D129" s="32">
        <v>13.25</v>
      </c>
      <c r="E129" s="33">
        <v>1</v>
      </c>
      <c r="F129" s="34" t="s">
        <v>0</v>
      </c>
      <c r="G129" s="47" t="s">
        <v>1618</v>
      </c>
      <c r="H129" s="4"/>
      <c r="I129" s="4"/>
    </row>
    <row r="130" spans="1:9" ht="48" customHeight="1" thickTop="1" thickBot="1" x14ac:dyDescent="0.25">
      <c r="A130" s="30">
        <v>10473</v>
      </c>
      <c r="B130" s="48" t="s">
        <v>294</v>
      </c>
      <c r="C130" s="31"/>
      <c r="D130" s="32">
        <v>10.65</v>
      </c>
      <c r="E130" s="33">
        <v>1</v>
      </c>
      <c r="F130" s="34" t="s">
        <v>0</v>
      </c>
      <c r="G130" s="47" t="s">
        <v>1619</v>
      </c>
      <c r="H130" s="4"/>
      <c r="I130" s="4"/>
    </row>
    <row r="131" spans="1:9" ht="48" customHeight="1" thickTop="1" thickBot="1" x14ac:dyDescent="0.25">
      <c r="A131" s="30">
        <v>10474</v>
      </c>
      <c r="B131" s="48" t="s">
        <v>295</v>
      </c>
      <c r="C131" s="31"/>
      <c r="D131" s="32">
        <v>10.65</v>
      </c>
      <c r="E131" s="33">
        <v>1</v>
      </c>
      <c r="F131" s="34" t="s">
        <v>0</v>
      </c>
      <c r="G131" s="47" t="s">
        <v>1620</v>
      </c>
      <c r="H131" s="4"/>
      <c r="I131" s="4"/>
    </row>
    <row r="132" spans="1:9" ht="48" customHeight="1" thickTop="1" thickBot="1" x14ac:dyDescent="0.25">
      <c r="A132" s="30">
        <v>10475</v>
      </c>
      <c r="B132" s="48" t="s">
        <v>296</v>
      </c>
      <c r="C132" s="31"/>
      <c r="D132" s="32">
        <v>8.9</v>
      </c>
      <c r="E132" s="33">
        <v>1</v>
      </c>
      <c r="F132" s="34" t="s">
        <v>0</v>
      </c>
      <c r="G132" s="47" t="s">
        <v>1621</v>
      </c>
      <c r="H132" s="4"/>
      <c r="I132" s="4"/>
    </row>
    <row r="133" spans="1:9" ht="48" customHeight="1" thickTop="1" thickBot="1" x14ac:dyDescent="0.25">
      <c r="A133" s="30">
        <v>10476</v>
      </c>
      <c r="B133" s="48" t="s">
        <v>297</v>
      </c>
      <c r="C133" s="31"/>
      <c r="D133" s="36">
        <v>8.9</v>
      </c>
      <c r="E133" s="37">
        <v>1</v>
      </c>
      <c r="F133" s="38" t="s">
        <v>0</v>
      </c>
      <c r="G133" s="47" t="s">
        <v>1622</v>
      </c>
      <c r="H133" s="4"/>
      <c r="I133" s="4"/>
    </row>
    <row r="134" spans="1:9" ht="48" customHeight="1" thickTop="1" thickBot="1" x14ac:dyDescent="0.25">
      <c r="A134" s="30">
        <v>10477</v>
      </c>
      <c r="B134" s="49" t="s">
        <v>298</v>
      </c>
      <c r="C134" s="35">
        <v>0.1077</v>
      </c>
      <c r="D134" s="36">
        <v>8.9</v>
      </c>
      <c r="E134" s="37">
        <v>1</v>
      </c>
      <c r="F134" s="38" t="s">
        <v>0</v>
      </c>
      <c r="G134" s="47" t="s">
        <v>1623</v>
      </c>
      <c r="H134" s="4"/>
      <c r="I134" s="4"/>
    </row>
    <row r="135" spans="1:9" ht="48" customHeight="1" thickTop="1" thickBot="1" x14ac:dyDescent="0.25">
      <c r="A135" s="30">
        <v>10478</v>
      </c>
      <c r="B135" s="49" t="s">
        <v>299</v>
      </c>
      <c r="C135" s="35">
        <v>0.14050000000000001</v>
      </c>
      <c r="D135" s="32">
        <v>8.9</v>
      </c>
      <c r="E135" s="33">
        <v>1</v>
      </c>
      <c r="F135" s="34" t="s">
        <v>0</v>
      </c>
      <c r="G135" s="47" t="s">
        <v>1624</v>
      </c>
      <c r="H135" s="4"/>
      <c r="I135" s="4"/>
    </row>
    <row r="136" spans="1:9" ht="48" customHeight="1" thickTop="1" thickBot="1" x14ac:dyDescent="0.25">
      <c r="A136" s="30">
        <v>10479</v>
      </c>
      <c r="B136" s="48" t="s">
        <v>300</v>
      </c>
      <c r="C136" s="31">
        <v>0.39050000000000001</v>
      </c>
      <c r="D136" s="32">
        <v>7.9</v>
      </c>
      <c r="E136" s="33">
        <v>1</v>
      </c>
      <c r="F136" s="34" t="s">
        <v>0</v>
      </c>
      <c r="G136" s="47" t="s">
        <v>1625</v>
      </c>
      <c r="H136" s="4"/>
      <c r="I136" s="4"/>
    </row>
    <row r="137" spans="1:9" ht="48" customHeight="1" thickTop="1" thickBot="1" x14ac:dyDescent="0.25">
      <c r="A137" s="30">
        <v>10480</v>
      </c>
      <c r="B137" s="48" t="s">
        <v>301</v>
      </c>
      <c r="C137" s="31"/>
      <c r="D137" s="32">
        <v>8.9</v>
      </c>
      <c r="E137" s="33">
        <v>1</v>
      </c>
      <c r="F137" s="34" t="s">
        <v>0</v>
      </c>
      <c r="G137" s="47" t="s">
        <v>1626</v>
      </c>
      <c r="H137" s="4"/>
      <c r="I137" s="4"/>
    </row>
    <row r="138" spans="1:9" ht="48" customHeight="1" thickTop="1" thickBot="1" x14ac:dyDescent="0.25">
      <c r="A138" s="30">
        <v>10484</v>
      </c>
      <c r="B138" s="48" t="s">
        <v>302</v>
      </c>
      <c r="C138" s="31"/>
      <c r="D138" s="32">
        <v>8.9</v>
      </c>
      <c r="E138" s="33">
        <v>1</v>
      </c>
      <c r="F138" s="34" t="s">
        <v>0</v>
      </c>
      <c r="G138" s="47" t="s">
        <v>1627</v>
      </c>
      <c r="H138" s="4"/>
      <c r="I138" s="4"/>
    </row>
    <row r="139" spans="1:9" ht="48" customHeight="1" thickTop="1" thickBot="1" x14ac:dyDescent="0.25">
      <c r="A139" s="30">
        <v>10487</v>
      </c>
      <c r="B139" s="48" t="s">
        <v>303</v>
      </c>
      <c r="C139" s="31"/>
      <c r="D139" s="32">
        <v>10.65</v>
      </c>
      <c r="E139" s="33">
        <v>1</v>
      </c>
      <c r="F139" s="34" t="s">
        <v>0</v>
      </c>
      <c r="G139" s="47" t="s">
        <v>1628</v>
      </c>
      <c r="H139" s="4"/>
      <c r="I139" s="4"/>
    </row>
    <row r="140" spans="1:9" ht="48" customHeight="1" thickTop="1" thickBot="1" x14ac:dyDescent="0.25">
      <c r="A140" s="30">
        <v>10488</v>
      </c>
      <c r="B140" s="48" t="s">
        <v>304</v>
      </c>
      <c r="C140" s="31"/>
      <c r="D140" s="36">
        <v>10.65</v>
      </c>
      <c r="E140" s="37">
        <v>1</v>
      </c>
      <c r="F140" s="38" t="s">
        <v>0</v>
      </c>
      <c r="G140" s="47" t="s">
        <v>1629</v>
      </c>
      <c r="H140" s="4"/>
      <c r="I140" s="4"/>
    </row>
    <row r="141" spans="1:9" ht="48" customHeight="1" thickTop="1" thickBot="1" x14ac:dyDescent="0.25">
      <c r="A141" s="30">
        <v>10490</v>
      </c>
      <c r="B141" s="49" t="s">
        <v>232</v>
      </c>
      <c r="C141" s="35"/>
      <c r="D141" s="32">
        <v>4.9000000000000004</v>
      </c>
      <c r="E141" s="33">
        <v>1</v>
      </c>
      <c r="F141" s="34" t="s">
        <v>0</v>
      </c>
      <c r="G141" s="47" t="s">
        <v>1630</v>
      </c>
      <c r="H141" s="4"/>
      <c r="I141" s="4"/>
    </row>
    <row r="142" spans="1:9" ht="48" customHeight="1" thickTop="1" thickBot="1" x14ac:dyDescent="0.25">
      <c r="A142" s="30">
        <v>10494</v>
      </c>
      <c r="B142" s="48" t="s">
        <v>305</v>
      </c>
      <c r="C142" s="31"/>
      <c r="D142" s="32">
        <v>9.3000000000000007</v>
      </c>
      <c r="E142" s="33">
        <v>1</v>
      </c>
      <c r="F142" s="34" t="s">
        <v>0</v>
      </c>
      <c r="G142" s="47" t="s">
        <v>1631</v>
      </c>
      <c r="H142" s="4"/>
      <c r="I142" s="4"/>
    </row>
    <row r="143" spans="1:9" ht="48" customHeight="1" thickTop="1" thickBot="1" x14ac:dyDescent="0.25">
      <c r="A143" s="30">
        <v>10495</v>
      </c>
      <c r="B143" s="48" t="s">
        <v>307</v>
      </c>
      <c r="C143" s="31"/>
      <c r="D143" s="32">
        <v>9.3000000000000007</v>
      </c>
      <c r="E143" s="33">
        <v>1</v>
      </c>
      <c r="F143" s="34" t="s">
        <v>0</v>
      </c>
      <c r="G143" s="47" t="s">
        <v>1632</v>
      </c>
      <c r="H143" s="4"/>
      <c r="I143" s="4"/>
    </row>
    <row r="144" spans="1:9" ht="48" customHeight="1" thickTop="1" thickBot="1" x14ac:dyDescent="0.25">
      <c r="A144" s="30">
        <v>10496</v>
      </c>
      <c r="B144" s="48" t="s">
        <v>308</v>
      </c>
      <c r="C144" s="31"/>
      <c r="D144" s="32">
        <v>7.2</v>
      </c>
      <c r="E144" s="33">
        <v>1</v>
      </c>
      <c r="F144" s="34" t="s">
        <v>0</v>
      </c>
      <c r="G144" s="47" t="s">
        <v>1633</v>
      </c>
      <c r="H144" s="4"/>
      <c r="I144" s="4"/>
    </row>
    <row r="145" spans="1:9" ht="48" customHeight="1" thickTop="1" thickBot="1" x14ac:dyDescent="0.25">
      <c r="A145" s="30">
        <v>10508</v>
      </c>
      <c r="B145" s="48" t="s">
        <v>309</v>
      </c>
      <c r="C145" s="31"/>
      <c r="D145" s="32">
        <v>11.9</v>
      </c>
      <c r="E145" s="33">
        <v>1</v>
      </c>
      <c r="F145" s="34" t="s">
        <v>0</v>
      </c>
      <c r="G145" s="47" t="s">
        <v>1634</v>
      </c>
      <c r="H145" s="4"/>
      <c r="I145" s="4"/>
    </row>
    <row r="146" spans="1:9" ht="48" customHeight="1" thickTop="1" thickBot="1" x14ac:dyDescent="0.25">
      <c r="A146" s="30">
        <v>10510</v>
      </c>
      <c r="B146" s="48" t="s">
        <v>310</v>
      </c>
      <c r="C146" s="31"/>
      <c r="D146" s="32">
        <v>12.1</v>
      </c>
      <c r="E146" s="33">
        <v>1</v>
      </c>
      <c r="F146" s="34" t="s">
        <v>0</v>
      </c>
      <c r="G146" s="47" t="s">
        <v>1635</v>
      </c>
      <c r="H146" s="4"/>
      <c r="I146" s="4"/>
    </row>
    <row r="147" spans="1:9" ht="48" customHeight="1" thickTop="1" thickBot="1" x14ac:dyDescent="0.25">
      <c r="A147" s="30">
        <v>10516</v>
      </c>
      <c r="B147" s="48" t="s">
        <v>311</v>
      </c>
      <c r="C147" s="31">
        <v>0.67300000000000004</v>
      </c>
      <c r="D147" s="32">
        <v>7.9</v>
      </c>
      <c r="E147" s="33">
        <v>1</v>
      </c>
      <c r="F147" s="34" t="s">
        <v>0</v>
      </c>
      <c r="G147" s="47" t="s">
        <v>1636</v>
      </c>
      <c r="H147" s="4"/>
      <c r="I147" s="4"/>
    </row>
    <row r="148" spans="1:9" ht="48" customHeight="1" thickTop="1" thickBot="1" x14ac:dyDescent="0.25">
      <c r="A148" s="30">
        <v>10517</v>
      </c>
      <c r="B148" s="48" t="s">
        <v>312</v>
      </c>
      <c r="C148" s="31">
        <v>0.82730000000000004</v>
      </c>
      <c r="D148" s="32">
        <v>7.9</v>
      </c>
      <c r="E148" s="33">
        <v>1</v>
      </c>
      <c r="F148" s="34" t="s">
        <v>0</v>
      </c>
      <c r="G148" s="47" t="s">
        <v>1637</v>
      </c>
      <c r="H148" s="4"/>
      <c r="I148" s="4"/>
    </row>
    <row r="149" spans="1:9" ht="48" customHeight="1" thickTop="1" thickBot="1" x14ac:dyDescent="0.25">
      <c r="A149" s="30">
        <v>10520</v>
      </c>
      <c r="B149" s="48" t="s">
        <v>313</v>
      </c>
      <c r="C149" s="31"/>
      <c r="D149" s="32">
        <v>5.9</v>
      </c>
      <c r="E149" s="33">
        <v>1</v>
      </c>
      <c r="F149" s="34" t="s">
        <v>0</v>
      </c>
      <c r="G149" s="47" t="s">
        <v>1638</v>
      </c>
      <c r="H149" s="4"/>
      <c r="I149" s="4"/>
    </row>
    <row r="150" spans="1:9" ht="48" customHeight="1" thickTop="1" thickBot="1" x14ac:dyDescent="0.25">
      <c r="A150" s="30">
        <v>10521</v>
      </c>
      <c r="B150" s="48" t="s">
        <v>314</v>
      </c>
      <c r="C150" s="31"/>
      <c r="D150" s="36">
        <v>9.9</v>
      </c>
      <c r="E150" s="37">
        <v>1</v>
      </c>
      <c r="F150" s="38" t="s">
        <v>0</v>
      </c>
      <c r="G150" s="47" t="s">
        <v>1639</v>
      </c>
      <c r="H150" s="4"/>
      <c r="I150" s="4"/>
    </row>
    <row r="151" spans="1:9" ht="48" customHeight="1" thickTop="1" thickBot="1" x14ac:dyDescent="0.25">
      <c r="A151" s="30">
        <v>10522</v>
      </c>
      <c r="B151" s="49" t="s">
        <v>315</v>
      </c>
      <c r="C151" s="35"/>
      <c r="D151" s="36">
        <v>5.4</v>
      </c>
      <c r="E151" s="37">
        <v>1</v>
      </c>
      <c r="F151" s="38" t="s">
        <v>0</v>
      </c>
      <c r="G151" s="47" t="s">
        <v>1640</v>
      </c>
      <c r="H151" s="4"/>
      <c r="I151" s="4"/>
    </row>
    <row r="152" spans="1:9" ht="48" customHeight="1" thickTop="1" thickBot="1" x14ac:dyDescent="0.25">
      <c r="A152" s="30">
        <v>10523</v>
      </c>
      <c r="B152" s="49" t="s">
        <v>316</v>
      </c>
      <c r="C152" s="35"/>
      <c r="D152" s="36">
        <v>5.9</v>
      </c>
      <c r="E152" s="37">
        <v>1</v>
      </c>
      <c r="F152" s="38" t="s">
        <v>0</v>
      </c>
      <c r="G152" s="47" t="s">
        <v>1641</v>
      </c>
      <c r="H152" s="4"/>
      <c r="I152" s="4"/>
    </row>
    <row r="153" spans="1:9" ht="48" customHeight="1" thickTop="1" thickBot="1" x14ac:dyDescent="0.25">
      <c r="A153" s="30">
        <v>10524</v>
      </c>
      <c r="B153" s="49" t="s">
        <v>317</v>
      </c>
      <c r="C153" s="35">
        <v>2.9499999999999998E-2</v>
      </c>
      <c r="D153" s="36">
        <v>8.3000000000000007</v>
      </c>
      <c r="E153" s="37">
        <v>1</v>
      </c>
      <c r="F153" s="38" t="s">
        <v>0</v>
      </c>
      <c r="G153" s="47" t="s">
        <v>1642</v>
      </c>
      <c r="H153" s="4"/>
      <c r="I153" s="4"/>
    </row>
    <row r="154" spans="1:9" ht="48" customHeight="1" thickTop="1" thickBot="1" x14ac:dyDescent="0.25">
      <c r="A154" s="30">
        <v>10550</v>
      </c>
      <c r="B154" s="49" t="s">
        <v>318</v>
      </c>
      <c r="C154" s="35"/>
      <c r="D154" s="36">
        <v>6.9</v>
      </c>
      <c r="E154" s="37">
        <v>1</v>
      </c>
      <c r="F154" s="38" t="s">
        <v>0</v>
      </c>
      <c r="G154" s="47" t="s">
        <v>1643</v>
      </c>
      <c r="H154" s="4"/>
      <c r="I154" s="4"/>
    </row>
    <row r="155" spans="1:9" ht="48" customHeight="1" thickTop="1" thickBot="1" x14ac:dyDescent="0.25">
      <c r="A155" s="30">
        <v>10551</v>
      </c>
      <c r="B155" s="49" t="s">
        <v>319</v>
      </c>
      <c r="C155" s="35"/>
      <c r="D155" s="36">
        <v>7.9</v>
      </c>
      <c r="E155" s="37">
        <v>1</v>
      </c>
      <c r="F155" s="38" t="s">
        <v>0</v>
      </c>
      <c r="G155" s="47" t="s">
        <v>1644</v>
      </c>
      <c r="H155" s="4"/>
      <c r="I155" s="4"/>
    </row>
    <row r="156" spans="1:9" ht="48" customHeight="1" thickTop="1" thickBot="1" x14ac:dyDescent="0.25">
      <c r="A156" s="30">
        <v>10552</v>
      </c>
      <c r="B156" s="49" t="s">
        <v>320</v>
      </c>
      <c r="C156" s="35"/>
      <c r="D156" s="36">
        <v>7.9</v>
      </c>
      <c r="E156" s="37">
        <v>1</v>
      </c>
      <c r="F156" s="38" t="s">
        <v>0</v>
      </c>
      <c r="G156" s="47" t="s">
        <v>1645</v>
      </c>
      <c r="H156" s="4"/>
      <c r="I156" s="4"/>
    </row>
    <row r="157" spans="1:9" ht="48" customHeight="1" thickTop="1" thickBot="1" x14ac:dyDescent="0.25">
      <c r="A157" s="30">
        <v>10553</v>
      </c>
      <c r="B157" s="49" t="s">
        <v>321</v>
      </c>
      <c r="C157" s="35"/>
      <c r="D157" s="36">
        <v>8.9</v>
      </c>
      <c r="E157" s="37">
        <v>1</v>
      </c>
      <c r="F157" s="38" t="s">
        <v>0</v>
      </c>
      <c r="G157" s="47" t="s">
        <v>1646</v>
      </c>
      <c r="H157" s="4"/>
      <c r="I157" s="4"/>
    </row>
    <row r="158" spans="1:9" ht="48" customHeight="1" thickTop="1" thickBot="1" x14ac:dyDescent="0.25">
      <c r="A158" s="30">
        <v>10554</v>
      </c>
      <c r="B158" s="49" t="s">
        <v>322</v>
      </c>
      <c r="C158" s="35">
        <v>0.1008</v>
      </c>
      <c r="D158" s="36">
        <v>12.1</v>
      </c>
      <c r="E158" s="37">
        <v>1</v>
      </c>
      <c r="F158" s="38" t="s">
        <v>0</v>
      </c>
      <c r="G158" s="47" t="s">
        <v>1647</v>
      </c>
      <c r="H158" s="4"/>
      <c r="I158" s="4"/>
    </row>
    <row r="159" spans="1:9" ht="48" customHeight="1" thickTop="1" thickBot="1" x14ac:dyDescent="0.25">
      <c r="A159" s="30">
        <v>10555</v>
      </c>
      <c r="B159" s="49" t="s">
        <v>323</v>
      </c>
      <c r="C159" s="35">
        <v>0.37990000000000002</v>
      </c>
      <c r="D159" s="36">
        <v>13.25</v>
      </c>
      <c r="E159" s="37">
        <v>1</v>
      </c>
      <c r="F159" s="38" t="s">
        <v>0</v>
      </c>
      <c r="G159" s="47" t="s">
        <v>1648</v>
      </c>
      <c r="H159" s="4"/>
      <c r="I159" s="4"/>
    </row>
    <row r="160" spans="1:9" ht="48" customHeight="1" thickTop="1" thickBot="1" x14ac:dyDescent="0.25">
      <c r="A160" s="30">
        <v>10556</v>
      </c>
      <c r="B160" s="49" t="s">
        <v>324</v>
      </c>
      <c r="C160" s="35"/>
      <c r="D160" s="32">
        <v>11.4</v>
      </c>
      <c r="E160" s="33">
        <v>1</v>
      </c>
      <c r="F160" s="34" t="s">
        <v>0</v>
      </c>
      <c r="G160" s="47" t="s">
        <v>1649</v>
      </c>
      <c r="H160" s="4"/>
      <c r="I160" s="4"/>
    </row>
    <row r="161" spans="1:9" ht="48" customHeight="1" thickTop="1" thickBot="1" x14ac:dyDescent="0.25">
      <c r="A161" s="8">
        <v>10557</v>
      </c>
      <c r="B161" s="218" t="s">
        <v>3175</v>
      </c>
      <c r="C161" s="167">
        <v>0.2424</v>
      </c>
      <c r="D161" s="288">
        <v>8.4</v>
      </c>
      <c r="E161" s="33">
        <v>1</v>
      </c>
      <c r="F161" s="34" t="s">
        <v>0</v>
      </c>
      <c r="G161" s="84" t="s">
        <v>3176</v>
      </c>
      <c r="H161" s="4"/>
      <c r="I161" s="4"/>
    </row>
    <row r="162" spans="1:9" ht="48" customHeight="1" thickTop="1" thickBot="1" x14ac:dyDescent="0.25">
      <c r="A162" s="30">
        <v>10570</v>
      </c>
      <c r="B162" s="48" t="s">
        <v>325</v>
      </c>
      <c r="C162" s="31"/>
      <c r="D162" s="32">
        <v>8.5500000000000007</v>
      </c>
      <c r="E162" s="33">
        <v>1</v>
      </c>
      <c r="F162" s="34" t="s">
        <v>0</v>
      </c>
      <c r="G162" s="47" t="s">
        <v>1650</v>
      </c>
      <c r="H162" s="4"/>
      <c r="I162" s="4"/>
    </row>
    <row r="163" spans="1:9" ht="48" customHeight="1" thickTop="1" thickBot="1" x14ac:dyDescent="0.25">
      <c r="A163" s="30">
        <v>10700</v>
      </c>
      <c r="B163" s="48" t="s">
        <v>326</v>
      </c>
      <c r="C163" s="31"/>
      <c r="D163" s="32">
        <v>8.9</v>
      </c>
      <c r="E163" s="33">
        <v>1</v>
      </c>
      <c r="F163" s="34" t="s">
        <v>0</v>
      </c>
      <c r="G163" s="47" t="s">
        <v>1651</v>
      </c>
      <c r="H163" s="4"/>
      <c r="I163" s="4"/>
    </row>
    <row r="164" spans="1:9" ht="48" customHeight="1" thickTop="1" thickBot="1" x14ac:dyDescent="0.25">
      <c r="A164" s="30">
        <v>10701</v>
      </c>
      <c r="B164" s="48" t="s">
        <v>327</v>
      </c>
      <c r="C164" s="31"/>
      <c r="D164" s="32">
        <v>9.9</v>
      </c>
      <c r="E164" s="33">
        <v>1</v>
      </c>
      <c r="F164" s="34" t="s">
        <v>0</v>
      </c>
      <c r="G164" s="47" t="s">
        <v>1652</v>
      </c>
      <c r="H164" s="4"/>
      <c r="I164" s="4"/>
    </row>
    <row r="165" spans="1:9" ht="48" customHeight="1" thickTop="1" thickBot="1" x14ac:dyDescent="0.25">
      <c r="A165" s="30">
        <v>10702</v>
      </c>
      <c r="B165" s="48" t="s">
        <v>328</v>
      </c>
      <c r="C165" s="31"/>
      <c r="D165" s="32">
        <v>9.1</v>
      </c>
      <c r="E165" s="33">
        <v>1</v>
      </c>
      <c r="F165" s="34" t="s">
        <v>0</v>
      </c>
      <c r="G165" s="47" t="s">
        <v>1653</v>
      </c>
      <c r="H165" s="4"/>
      <c r="I165" s="4"/>
    </row>
    <row r="166" spans="1:9" ht="48" customHeight="1" thickTop="1" thickBot="1" x14ac:dyDescent="0.25">
      <c r="A166" s="30">
        <v>10708</v>
      </c>
      <c r="B166" s="48" t="s">
        <v>329</v>
      </c>
      <c r="C166" s="31"/>
      <c r="D166" s="32">
        <v>11.4</v>
      </c>
      <c r="E166" s="33">
        <v>1</v>
      </c>
      <c r="F166" s="34" t="s">
        <v>0</v>
      </c>
      <c r="G166" s="47" t="s">
        <v>1654</v>
      </c>
      <c r="H166" s="4"/>
      <c r="I166" s="4"/>
    </row>
    <row r="167" spans="1:9" ht="48" customHeight="1" thickTop="1" thickBot="1" x14ac:dyDescent="0.25">
      <c r="A167" s="30">
        <v>10709</v>
      </c>
      <c r="B167" s="48" t="s">
        <v>330</v>
      </c>
      <c r="C167" s="31"/>
      <c r="D167" s="32">
        <v>9.1</v>
      </c>
      <c r="E167" s="33">
        <v>1</v>
      </c>
      <c r="F167" s="34" t="s">
        <v>0</v>
      </c>
      <c r="G167" s="47" t="s">
        <v>1655</v>
      </c>
      <c r="H167" s="4"/>
      <c r="I167" s="4"/>
    </row>
    <row r="168" spans="1:9" ht="48" customHeight="1" thickTop="1" thickBot="1" x14ac:dyDescent="0.25">
      <c r="A168" s="30">
        <v>10710</v>
      </c>
      <c r="B168" s="48" t="s">
        <v>187</v>
      </c>
      <c r="C168" s="31">
        <v>7.3499999999999996E-2</v>
      </c>
      <c r="D168" s="32">
        <v>7.9</v>
      </c>
      <c r="E168" s="33">
        <v>1</v>
      </c>
      <c r="F168" s="34" t="s">
        <v>0</v>
      </c>
      <c r="G168" s="47" t="s">
        <v>1656</v>
      </c>
      <c r="H168" s="4"/>
      <c r="I168" s="4"/>
    </row>
    <row r="169" spans="1:9" ht="48" customHeight="1" thickTop="1" thickBot="1" x14ac:dyDescent="0.25">
      <c r="A169" s="30">
        <v>10711</v>
      </c>
      <c r="B169" s="48" t="s">
        <v>310</v>
      </c>
      <c r="C169" s="31"/>
      <c r="D169" s="32">
        <v>12.1</v>
      </c>
      <c r="E169" s="33">
        <v>1</v>
      </c>
      <c r="F169" s="34" t="s">
        <v>0</v>
      </c>
      <c r="G169" s="47" t="s">
        <v>1657</v>
      </c>
      <c r="H169" s="4"/>
      <c r="I169" s="4"/>
    </row>
    <row r="170" spans="1:9" ht="48" customHeight="1" thickTop="1" thickBot="1" x14ac:dyDescent="0.25">
      <c r="A170" s="30">
        <v>11002</v>
      </c>
      <c r="B170" s="48" t="s">
        <v>45</v>
      </c>
      <c r="C170" s="31"/>
      <c r="D170" s="32">
        <v>1.25</v>
      </c>
      <c r="E170" s="33">
        <v>1</v>
      </c>
      <c r="F170" s="34" t="s">
        <v>0</v>
      </c>
      <c r="G170" s="47" t="s">
        <v>1658</v>
      </c>
      <c r="H170" s="4"/>
      <c r="I170" s="4"/>
    </row>
    <row r="171" spans="1:9" ht="48" customHeight="1" thickTop="1" thickBot="1" x14ac:dyDescent="0.25">
      <c r="A171" s="30">
        <v>11004</v>
      </c>
      <c r="B171" s="48" t="s">
        <v>331</v>
      </c>
      <c r="C171" s="31">
        <v>0.97</v>
      </c>
      <c r="D171" s="32">
        <v>3.55</v>
      </c>
      <c r="E171" s="33">
        <v>1</v>
      </c>
      <c r="F171" s="34" t="s">
        <v>0</v>
      </c>
      <c r="G171" s="47" t="s">
        <v>1659</v>
      </c>
      <c r="H171" s="4"/>
      <c r="I171" s="4"/>
    </row>
    <row r="172" spans="1:9" ht="48" customHeight="1" thickTop="1" thickBot="1" x14ac:dyDescent="0.25">
      <c r="A172" s="30">
        <v>11006</v>
      </c>
      <c r="B172" s="51" t="s">
        <v>332</v>
      </c>
      <c r="C172" s="39"/>
      <c r="D172" s="36">
        <v>2.2000000000000002</v>
      </c>
      <c r="E172" s="37">
        <v>1</v>
      </c>
      <c r="F172" s="38" t="s">
        <v>0</v>
      </c>
      <c r="G172" s="47" t="s">
        <v>1660</v>
      </c>
      <c r="H172" s="4"/>
      <c r="I172" s="4"/>
    </row>
    <row r="173" spans="1:9" ht="48" customHeight="1" thickTop="1" thickBot="1" x14ac:dyDescent="0.25">
      <c r="A173" s="30">
        <v>11007</v>
      </c>
      <c r="B173" s="48" t="s">
        <v>74</v>
      </c>
      <c r="C173" s="31"/>
      <c r="D173" s="32">
        <v>2.9</v>
      </c>
      <c r="E173" s="33">
        <v>1</v>
      </c>
      <c r="F173" s="34" t="s">
        <v>0</v>
      </c>
      <c r="G173" s="47" t="s">
        <v>1661</v>
      </c>
      <c r="H173" s="4"/>
      <c r="I173" s="4"/>
    </row>
    <row r="174" spans="1:9" ht="48" customHeight="1" thickTop="1" thickBot="1" x14ac:dyDescent="0.25">
      <c r="A174" s="30">
        <v>11008</v>
      </c>
      <c r="B174" s="48" t="s">
        <v>333</v>
      </c>
      <c r="C174" s="31"/>
      <c r="D174" s="32">
        <v>7.1</v>
      </c>
      <c r="E174" s="33">
        <v>1</v>
      </c>
      <c r="F174" s="34" t="s">
        <v>0</v>
      </c>
      <c r="G174" s="47" t="s">
        <v>1662</v>
      </c>
      <c r="H174" s="4"/>
      <c r="I174" s="4"/>
    </row>
    <row r="175" spans="1:9" ht="48" customHeight="1" thickTop="1" thickBot="1" x14ac:dyDescent="0.25">
      <c r="A175" s="30">
        <v>11010</v>
      </c>
      <c r="B175" s="48" t="s">
        <v>23</v>
      </c>
      <c r="C175" s="31"/>
      <c r="D175" s="32">
        <v>3.3</v>
      </c>
      <c r="E175" s="33">
        <v>1</v>
      </c>
      <c r="F175" s="34" t="s">
        <v>0</v>
      </c>
      <c r="G175" s="47" t="s">
        <v>1663</v>
      </c>
      <c r="H175" s="4"/>
      <c r="I175" s="4"/>
    </row>
    <row r="176" spans="1:9" ht="48" customHeight="1" thickTop="1" thickBot="1" x14ac:dyDescent="0.25">
      <c r="A176" s="30">
        <v>11013</v>
      </c>
      <c r="B176" s="48" t="s">
        <v>334</v>
      </c>
      <c r="C176" s="31"/>
      <c r="D176" s="36">
        <v>0.5</v>
      </c>
      <c r="E176" s="37">
        <v>1</v>
      </c>
      <c r="F176" s="38" t="s">
        <v>0</v>
      </c>
      <c r="G176" s="47" t="s">
        <v>1664</v>
      </c>
      <c r="H176" s="4"/>
      <c r="I176" s="4"/>
    </row>
    <row r="177" spans="1:9" ht="48" customHeight="1" thickTop="1" thickBot="1" x14ac:dyDescent="0.25">
      <c r="A177" s="30">
        <v>11015</v>
      </c>
      <c r="B177" s="49" t="s">
        <v>335</v>
      </c>
      <c r="C177" s="35">
        <v>7.5200000000000003E-2</v>
      </c>
      <c r="D177" s="32">
        <v>6.8</v>
      </c>
      <c r="E177" s="33">
        <v>1</v>
      </c>
      <c r="F177" s="34" t="s">
        <v>0</v>
      </c>
      <c r="G177" s="47" t="s">
        <v>1665</v>
      </c>
      <c r="H177" s="4"/>
      <c r="I177" s="4"/>
    </row>
    <row r="178" spans="1:9" ht="48" customHeight="1" thickTop="1" thickBot="1" x14ac:dyDescent="0.25">
      <c r="A178" s="30">
        <v>11016</v>
      </c>
      <c r="B178" s="49" t="s">
        <v>336</v>
      </c>
      <c r="C178" s="35">
        <v>0.29609999999999997</v>
      </c>
      <c r="D178" s="32">
        <v>9.4</v>
      </c>
      <c r="E178" s="33">
        <v>1</v>
      </c>
      <c r="F178" s="34" t="s">
        <v>0</v>
      </c>
      <c r="G178" s="47" t="s">
        <v>1666</v>
      </c>
      <c r="H178" s="4"/>
      <c r="I178" s="4"/>
    </row>
    <row r="179" spans="1:9" ht="48" customHeight="1" thickTop="1" thickBot="1" x14ac:dyDescent="0.25">
      <c r="A179" s="30">
        <v>11018</v>
      </c>
      <c r="B179" s="48" t="s">
        <v>337</v>
      </c>
      <c r="C179" s="31"/>
      <c r="D179" s="32">
        <v>2</v>
      </c>
      <c r="E179" s="33">
        <v>1</v>
      </c>
      <c r="F179" s="34" t="s">
        <v>0</v>
      </c>
      <c r="G179" s="47" t="s">
        <v>1667</v>
      </c>
      <c r="H179" s="4"/>
      <c r="I179" s="4"/>
    </row>
    <row r="180" spans="1:9" ht="48" customHeight="1" thickTop="1" thickBot="1" x14ac:dyDescent="0.25">
      <c r="A180" s="30">
        <v>11018</v>
      </c>
      <c r="B180" s="48" t="s">
        <v>337</v>
      </c>
      <c r="C180" s="31"/>
      <c r="D180" s="32">
        <v>1.8</v>
      </c>
      <c r="E180" s="34" t="s">
        <v>338</v>
      </c>
      <c r="F180" s="34" t="s">
        <v>0</v>
      </c>
      <c r="G180" s="47" t="s">
        <v>1667</v>
      </c>
      <c r="H180" s="4"/>
      <c r="I180" s="4"/>
    </row>
    <row r="181" spans="1:9" ht="48" customHeight="1" thickTop="1" thickBot="1" x14ac:dyDescent="0.25">
      <c r="A181" s="30">
        <v>11019</v>
      </c>
      <c r="B181" s="48" t="s">
        <v>339</v>
      </c>
      <c r="C181" s="31"/>
      <c r="D181" s="32">
        <v>2</v>
      </c>
      <c r="E181" s="33">
        <v>1</v>
      </c>
      <c r="F181" s="34" t="s">
        <v>0</v>
      </c>
      <c r="G181" s="47" t="s">
        <v>1668</v>
      </c>
      <c r="H181" s="4"/>
      <c r="I181" s="4"/>
    </row>
    <row r="182" spans="1:9" ht="48" customHeight="1" thickTop="1" thickBot="1" x14ac:dyDescent="0.25">
      <c r="A182" s="30">
        <v>11020</v>
      </c>
      <c r="B182" s="48" t="s">
        <v>160</v>
      </c>
      <c r="C182" s="31"/>
      <c r="D182" s="32">
        <v>1.9</v>
      </c>
      <c r="E182" s="33">
        <v>1</v>
      </c>
      <c r="F182" s="34" t="s">
        <v>0</v>
      </c>
      <c r="G182" s="47" t="s">
        <v>1669</v>
      </c>
      <c r="H182" s="4"/>
      <c r="I182" s="4"/>
    </row>
    <row r="183" spans="1:9" ht="48" customHeight="1" thickTop="1" thickBot="1" x14ac:dyDescent="0.25">
      <c r="A183" s="30">
        <v>11021</v>
      </c>
      <c r="B183" s="48" t="s">
        <v>163</v>
      </c>
      <c r="C183" s="31"/>
      <c r="D183" s="32">
        <v>1.9</v>
      </c>
      <c r="E183" s="33">
        <v>1</v>
      </c>
      <c r="F183" s="34" t="s">
        <v>0</v>
      </c>
      <c r="G183" s="47" t="s">
        <v>1670</v>
      </c>
      <c r="H183" s="4"/>
      <c r="I183" s="4"/>
    </row>
    <row r="184" spans="1:9" ht="48" customHeight="1" thickTop="1" thickBot="1" x14ac:dyDescent="0.25">
      <c r="A184" s="30">
        <v>11022</v>
      </c>
      <c r="B184" s="48" t="s">
        <v>166</v>
      </c>
      <c r="C184" s="31"/>
      <c r="D184" s="32">
        <v>10.5</v>
      </c>
      <c r="E184" s="33">
        <v>1</v>
      </c>
      <c r="F184" s="34" t="s">
        <v>0</v>
      </c>
      <c r="G184" s="47" t="s">
        <v>1671</v>
      </c>
      <c r="H184" s="4"/>
      <c r="I184" s="4"/>
    </row>
    <row r="185" spans="1:9" ht="48" customHeight="1" thickTop="1" thickBot="1" x14ac:dyDescent="0.25">
      <c r="A185" s="30">
        <v>11023</v>
      </c>
      <c r="B185" s="48" t="s">
        <v>167</v>
      </c>
      <c r="C185" s="31">
        <v>0.2515</v>
      </c>
      <c r="D185" s="32">
        <v>9.4499999999999993</v>
      </c>
      <c r="E185" s="33">
        <v>1</v>
      </c>
      <c r="F185" s="34" t="s">
        <v>0</v>
      </c>
      <c r="G185" s="47" t="s">
        <v>1672</v>
      </c>
      <c r="H185" s="4"/>
      <c r="I185" s="4"/>
    </row>
    <row r="186" spans="1:9" ht="48" customHeight="1" thickTop="1" thickBot="1" x14ac:dyDescent="0.25">
      <c r="A186" s="8">
        <v>11024</v>
      </c>
      <c r="B186" s="218" t="s">
        <v>168</v>
      </c>
      <c r="C186" s="167">
        <v>0.29360000000000003</v>
      </c>
      <c r="D186" s="15">
        <v>9.4</v>
      </c>
      <c r="E186" s="220">
        <v>1</v>
      </c>
      <c r="F186" s="66" t="s">
        <v>0</v>
      </c>
      <c r="G186" s="52" t="s">
        <v>1673</v>
      </c>
      <c r="H186" s="4"/>
      <c r="I186" s="4"/>
    </row>
    <row r="187" spans="1:9" ht="48" customHeight="1" thickTop="1" thickBot="1" x14ac:dyDescent="0.25">
      <c r="A187" s="30">
        <v>11025</v>
      </c>
      <c r="B187" s="48" t="s">
        <v>3173</v>
      </c>
      <c r="C187" s="31">
        <v>0</v>
      </c>
      <c r="D187" s="32">
        <v>4</v>
      </c>
      <c r="E187" s="33">
        <v>1</v>
      </c>
      <c r="F187" s="34" t="s">
        <v>0</v>
      </c>
      <c r="G187" s="84" t="s">
        <v>3174</v>
      </c>
      <c r="H187" s="4"/>
      <c r="I187" s="4"/>
    </row>
    <row r="188" spans="1:9" ht="48" customHeight="1" thickTop="1" thickBot="1" x14ac:dyDescent="0.25">
      <c r="A188" s="30">
        <v>11026</v>
      </c>
      <c r="B188" s="48" t="s">
        <v>173</v>
      </c>
      <c r="C188" s="31"/>
      <c r="D188" s="32">
        <v>9.4</v>
      </c>
      <c r="E188" s="33">
        <v>1</v>
      </c>
      <c r="F188" s="34" t="s">
        <v>0</v>
      </c>
      <c r="G188" s="47" t="s">
        <v>1674</v>
      </c>
      <c r="H188" s="4"/>
      <c r="I188" s="4"/>
    </row>
    <row r="189" spans="1:9" ht="48" customHeight="1" thickTop="1" thickBot="1" x14ac:dyDescent="0.25">
      <c r="A189" s="30">
        <v>11026</v>
      </c>
      <c r="B189" s="48" t="s">
        <v>173</v>
      </c>
      <c r="C189" s="31"/>
      <c r="D189" s="32">
        <v>8.4</v>
      </c>
      <c r="E189" s="34" t="s">
        <v>208</v>
      </c>
      <c r="F189" s="34" t="s">
        <v>0</v>
      </c>
      <c r="G189" s="47" t="s">
        <v>1674</v>
      </c>
      <c r="H189" s="4"/>
      <c r="I189" s="4"/>
    </row>
    <row r="190" spans="1:9" ht="48" customHeight="1" thickTop="1" thickBot="1" x14ac:dyDescent="0.25">
      <c r="A190" s="30">
        <v>11027</v>
      </c>
      <c r="B190" s="48" t="s">
        <v>341</v>
      </c>
      <c r="C190" s="31"/>
      <c r="D190" s="32">
        <v>9.5</v>
      </c>
      <c r="E190" s="33">
        <v>1</v>
      </c>
      <c r="F190" s="34" t="s">
        <v>0</v>
      </c>
      <c r="G190" s="47" t="s">
        <v>1675</v>
      </c>
      <c r="H190" s="4"/>
      <c r="I190" s="4"/>
    </row>
    <row r="191" spans="1:9" ht="48" customHeight="1" thickTop="1" thickBot="1" x14ac:dyDescent="0.25">
      <c r="A191" s="30">
        <v>11028</v>
      </c>
      <c r="B191" s="48" t="s">
        <v>342</v>
      </c>
      <c r="C191" s="31"/>
      <c r="D191" s="32">
        <v>7.9</v>
      </c>
      <c r="E191" s="33">
        <v>1</v>
      </c>
      <c r="F191" s="34" t="s">
        <v>0</v>
      </c>
      <c r="G191" s="47" t="s">
        <v>1676</v>
      </c>
      <c r="H191" s="4"/>
      <c r="I191" s="4"/>
    </row>
    <row r="192" spans="1:9" ht="48" customHeight="1" thickTop="1" thickBot="1" x14ac:dyDescent="0.25">
      <c r="A192" s="30">
        <v>11030</v>
      </c>
      <c r="B192" s="48" t="s">
        <v>343</v>
      </c>
      <c r="C192" s="31"/>
      <c r="D192" s="32">
        <v>5.4</v>
      </c>
      <c r="E192" s="33">
        <v>1</v>
      </c>
      <c r="F192" s="34" t="s">
        <v>0</v>
      </c>
      <c r="G192" s="47" t="s">
        <v>1677</v>
      </c>
      <c r="H192" s="4"/>
      <c r="I192" s="4"/>
    </row>
    <row r="193" spans="1:9" ht="48" customHeight="1" thickTop="1" thickBot="1" x14ac:dyDescent="0.25">
      <c r="A193" s="30">
        <v>11031</v>
      </c>
      <c r="B193" s="48" t="s">
        <v>344</v>
      </c>
      <c r="C193" s="31">
        <v>0</v>
      </c>
      <c r="D193" s="32">
        <v>3.15</v>
      </c>
      <c r="E193" s="33">
        <v>1</v>
      </c>
      <c r="F193" s="34" t="s">
        <v>0</v>
      </c>
      <c r="G193" s="47" t="s">
        <v>1678</v>
      </c>
      <c r="H193" s="4"/>
      <c r="I193" s="4"/>
    </row>
    <row r="194" spans="1:9" ht="48" customHeight="1" thickTop="1" thickBot="1" x14ac:dyDescent="0.25">
      <c r="A194" s="30">
        <v>11032</v>
      </c>
      <c r="B194" s="48" t="s">
        <v>345</v>
      </c>
      <c r="C194" s="31"/>
      <c r="D194" s="32">
        <v>2.7</v>
      </c>
      <c r="E194" s="33">
        <v>1</v>
      </c>
      <c r="F194" s="34" t="s">
        <v>0</v>
      </c>
      <c r="G194" s="47" t="s">
        <v>1679</v>
      </c>
      <c r="H194" s="4"/>
      <c r="I194" s="4"/>
    </row>
    <row r="195" spans="1:9" ht="48" customHeight="1" thickTop="1" thickBot="1" x14ac:dyDescent="0.25">
      <c r="A195" s="30">
        <v>11033</v>
      </c>
      <c r="B195" s="48" t="s">
        <v>346</v>
      </c>
      <c r="C195" s="31"/>
      <c r="D195" s="32">
        <v>2.7</v>
      </c>
      <c r="E195" s="33">
        <v>1</v>
      </c>
      <c r="F195" s="34" t="s">
        <v>0</v>
      </c>
      <c r="G195" s="47" t="s">
        <v>1680</v>
      </c>
      <c r="H195" s="4"/>
      <c r="I195" s="4"/>
    </row>
    <row r="196" spans="1:9" ht="48" customHeight="1" thickTop="1" thickBot="1" x14ac:dyDescent="0.25">
      <c r="A196" s="30">
        <v>11035</v>
      </c>
      <c r="B196" s="48" t="s">
        <v>347</v>
      </c>
      <c r="C196" s="31"/>
      <c r="D196" s="32">
        <v>8.9</v>
      </c>
      <c r="E196" s="33">
        <v>1</v>
      </c>
      <c r="F196" s="34" t="s">
        <v>0</v>
      </c>
      <c r="G196" s="47" t="s">
        <v>1681</v>
      </c>
      <c r="H196" s="4"/>
      <c r="I196" s="4"/>
    </row>
    <row r="197" spans="1:9" ht="48" customHeight="1" thickTop="1" thickBot="1" x14ac:dyDescent="0.25">
      <c r="A197" s="30">
        <v>11037</v>
      </c>
      <c r="B197" s="48" t="s">
        <v>348</v>
      </c>
      <c r="C197" s="31"/>
      <c r="D197" s="32">
        <v>2.4500000000000002</v>
      </c>
      <c r="E197" s="33">
        <v>1</v>
      </c>
      <c r="F197" s="34" t="s">
        <v>0</v>
      </c>
      <c r="G197" s="47" t="s">
        <v>1682</v>
      </c>
      <c r="H197" s="4"/>
      <c r="I197" s="4"/>
    </row>
    <row r="198" spans="1:9" ht="48" customHeight="1" thickTop="1" thickBot="1" x14ac:dyDescent="0.25">
      <c r="A198" s="30">
        <v>11039</v>
      </c>
      <c r="B198" s="48" t="s">
        <v>76</v>
      </c>
      <c r="C198" s="31"/>
      <c r="D198" s="32">
        <v>2.65</v>
      </c>
      <c r="E198" s="33">
        <v>1</v>
      </c>
      <c r="F198" s="34" t="s">
        <v>0</v>
      </c>
      <c r="G198" s="47" t="s">
        <v>1683</v>
      </c>
      <c r="H198" s="4"/>
      <c r="I198" s="4"/>
    </row>
    <row r="199" spans="1:9" ht="48" customHeight="1" thickTop="1" thickBot="1" x14ac:dyDescent="0.25">
      <c r="A199" s="30">
        <v>11042</v>
      </c>
      <c r="B199" s="48" t="s">
        <v>349</v>
      </c>
      <c r="C199" s="31"/>
      <c r="D199" s="32">
        <v>185</v>
      </c>
      <c r="E199" s="33">
        <v>100</v>
      </c>
      <c r="F199" s="34" t="s">
        <v>0</v>
      </c>
      <c r="G199" s="47" t="s">
        <v>1684</v>
      </c>
      <c r="H199" s="4"/>
      <c r="I199" s="4"/>
    </row>
    <row r="200" spans="1:9" ht="48" customHeight="1" thickTop="1" thickBot="1" x14ac:dyDescent="0.25">
      <c r="A200" s="30">
        <v>11043</v>
      </c>
      <c r="B200" s="48" t="s">
        <v>350</v>
      </c>
      <c r="C200" s="31"/>
      <c r="D200" s="32">
        <v>3.3</v>
      </c>
      <c r="E200" s="33">
        <v>1</v>
      </c>
      <c r="F200" s="34" t="s">
        <v>0</v>
      </c>
      <c r="G200" s="47" t="s">
        <v>1685</v>
      </c>
      <c r="H200" s="4"/>
      <c r="I200" s="4"/>
    </row>
    <row r="201" spans="1:9" ht="48" customHeight="1" thickTop="1" thickBot="1" x14ac:dyDescent="0.25">
      <c r="A201" s="30">
        <v>11043</v>
      </c>
      <c r="B201" s="48" t="s">
        <v>350</v>
      </c>
      <c r="C201" s="31"/>
      <c r="D201" s="32">
        <v>2.4500000000000002</v>
      </c>
      <c r="E201" s="34" t="s">
        <v>340</v>
      </c>
      <c r="F201" s="34" t="s">
        <v>0</v>
      </c>
      <c r="G201" s="47" t="s">
        <v>1685</v>
      </c>
      <c r="H201" s="4"/>
      <c r="I201" s="4"/>
    </row>
    <row r="202" spans="1:9" ht="48" customHeight="1" thickTop="1" thickBot="1" x14ac:dyDescent="0.25">
      <c r="A202" s="30">
        <v>11046</v>
      </c>
      <c r="B202" s="48" t="s">
        <v>44</v>
      </c>
      <c r="C202" s="31"/>
      <c r="D202" s="32">
        <v>2.85</v>
      </c>
      <c r="E202" s="33">
        <v>1</v>
      </c>
      <c r="F202" s="34" t="s">
        <v>0</v>
      </c>
      <c r="G202" s="47" t="s">
        <v>1686</v>
      </c>
      <c r="H202" s="4"/>
      <c r="I202" s="4"/>
    </row>
    <row r="203" spans="1:9" ht="48" customHeight="1" thickTop="1" thickBot="1" x14ac:dyDescent="0.25">
      <c r="A203" s="30">
        <v>11048</v>
      </c>
      <c r="B203" s="51" t="s">
        <v>351</v>
      </c>
      <c r="C203" s="39"/>
      <c r="D203" s="27">
        <v>2.75</v>
      </c>
      <c r="E203" s="28">
        <v>1</v>
      </c>
      <c r="F203" s="29" t="s">
        <v>0</v>
      </c>
      <c r="G203" s="47" t="s">
        <v>1687</v>
      </c>
      <c r="H203" s="4"/>
      <c r="I203" s="4"/>
    </row>
    <row r="204" spans="1:9" ht="48" customHeight="1" thickTop="1" thickBot="1" x14ac:dyDescent="0.25">
      <c r="A204" s="30">
        <v>11049</v>
      </c>
      <c r="B204" s="51" t="s">
        <v>46</v>
      </c>
      <c r="C204" s="39">
        <v>1</v>
      </c>
      <c r="D204" s="27">
        <v>0.7</v>
      </c>
      <c r="E204" s="28">
        <v>1</v>
      </c>
      <c r="F204" s="29" t="s">
        <v>0</v>
      </c>
      <c r="G204" s="47" t="s">
        <v>1688</v>
      </c>
      <c r="H204" s="4"/>
      <c r="I204" s="4"/>
    </row>
    <row r="205" spans="1:9" ht="48" customHeight="1" thickTop="1" thickBot="1" x14ac:dyDescent="0.25">
      <c r="A205" s="30">
        <v>11050</v>
      </c>
      <c r="B205" s="48" t="s">
        <v>352</v>
      </c>
      <c r="C205" s="31"/>
      <c r="D205" s="32">
        <v>9.6</v>
      </c>
      <c r="E205" s="34" t="s">
        <v>207</v>
      </c>
      <c r="F205" s="34" t="s">
        <v>0</v>
      </c>
      <c r="G205" s="47" t="s">
        <v>1689</v>
      </c>
      <c r="H205" s="4"/>
      <c r="I205" s="4"/>
    </row>
    <row r="206" spans="1:9" ht="48" customHeight="1" thickTop="1" thickBot="1" x14ac:dyDescent="0.25">
      <c r="A206" s="30">
        <v>11053</v>
      </c>
      <c r="B206" s="48" t="s">
        <v>353</v>
      </c>
      <c r="C206" s="31"/>
      <c r="D206" s="32">
        <v>5.05</v>
      </c>
      <c r="E206" s="33">
        <v>1</v>
      </c>
      <c r="F206" s="34" t="s">
        <v>0</v>
      </c>
      <c r="G206" s="47" t="s">
        <v>1690</v>
      </c>
      <c r="H206" s="4"/>
      <c r="I206" s="4"/>
    </row>
    <row r="207" spans="1:9" ht="48" customHeight="1" thickTop="1" thickBot="1" x14ac:dyDescent="0.25">
      <c r="A207" s="30">
        <v>11054</v>
      </c>
      <c r="B207" s="48" t="s">
        <v>354</v>
      </c>
      <c r="C207" s="31"/>
      <c r="D207" s="32">
        <v>3.25</v>
      </c>
      <c r="E207" s="33">
        <v>1</v>
      </c>
      <c r="F207" s="34" t="s">
        <v>0</v>
      </c>
      <c r="G207" s="47" t="s">
        <v>1691</v>
      </c>
      <c r="H207" s="4"/>
      <c r="I207" s="4"/>
    </row>
    <row r="208" spans="1:9" ht="48" customHeight="1" thickTop="1" thickBot="1" x14ac:dyDescent="0.25">
      <c r="A208" s="30">
        <v>11055</v>
      </c>
      <c r="B208" s="48" t="s">
        <v>36</v>
      </c>
      <c r="C208" s="31"/>
      <c r="D208" s="32">
        <v>2.8</v>
      </c>
      <c r="E208" s="33">
        <v>1</v>
      </c>
      <c r="F208" s="34" t="s">
        <v>0</v>
      </c>
      <c r="G208" s="47" t="s">
        <v>1692</v>
      </c>
      <c r="H208" s="4"/>
      <c r="I208" s="4"/>
    </row>
    <row r="209" spans="1:9" ht="48" customHeight="1" thickTop="1" thickBot="1" x14ac:dyDescent="0.25">
      <c r="A209" s="30">
        <v>11058</v>
      </c>
      <c r="B209" s="49" t="s">
        <v>355</v>
      </c>
      <c r="C209" s="35"/>
      <c r="D209" s="36">
        <v>2.75</v>
      </c>
      <c r="E209" s="37">
        <v>1</v>
      </c>
      <c r="F209" s="38" t="s">
        <v>0</v>
      </c>
      <c r="G209" s="47" t="s">
        <v>1693</v>
      </c>
      <c r="H209" s="4"/>
      <c r="I209" s="4"/>
    </row>
    <row r="210" spans="1:9" ht="48" customHeight="1" thickTop="1" thickBot="1" x14ac:dyDescent="0.25">
      <c r="A210" s="30">
        <v>11061</v>
      </c>
      <c r="B210" s="49" t="s">
        <v>356</v>
      </c>
      <c r="C210" s="35"/>
      <c r="D210" s="36">
        <v>290</v>
      </c>
      <c r="E210" s="38" t="s">
        <v>207</v>
      </c>
      <c r="F210" s="38" t="s">
        <v>0</v>
      </c>
      <c r="G210" s="47" t="s">
        <v>1694</v>
      </c>
      <c r="H210" s="4"/>
      <c r="I210" s="4"/>
    </row>
    <row r="211" spans="1:9" ht="48" customHeight="1" thickTop="1" thickBot="1" x14ac:dyDescent="0.25">
      <c r="A211" s="40">
        <v>11062</v>
      </c>
      <c r="B211" s="49" t="s">
        <v>358</v>
      </c>
      <c r="C211" s="35"/>
      <c r="D211" s="36">
        <v>2.4500000000000002</v>
      </c>
      <c r="E211" s="37">
        <v>1</v>
      </c>
      <c r="F211" s="38" t="s">
        <v>0</v>
      </c>
      <c r="G211" s="47" t="s">
        <v>1695</v>
      </c>
      <c r="H211" s="4"/>
      <c r="I211" s="4"/>
    </row>
    <row r="212" spans="1:9" ht="48" customHeight="1" thickTop="1" thickBot="1" x14ac:dyDescent="0.25">
      <c r="A212" s="40">
        <v>11062</v>
      </c>
      <c r="B212" s="49" t="s">
        <v>358</v>
      </c>
      <c r="C212" s="35"/>
      <c r="D212" s="36">
        <v>2.35</v>
      </c>
      <c r="E212" s="38" t="s">
        <v>209</v>
      </c>
      <c r="F212" s="38" t="s">
        <v>0</v>
      </c>
      <c r="G212" s="47" t="s">
        <v>1695</v>
      </c>
      <c r="H212" s="4"/>
      <c r="I212" s="4"/>
    </row>
    <row r="213" spans="1:9" ht="48" customHeight="1" thickTop="1" thickBot="1" x14ac:dyDescent="0.25">
      <c r="A213" s="40">
        <v>11066</v>
      </c>
      <c r="B213" s="49" t="s">
        <v>359</v>
      </c>
      <c r="C213" s="35">
        <v>0.28849999999999998</v>
      </c>
      <c r="D213" s="36">
        <v>8.4</v>
      </c>
      <c r="E213" s="37">
        <v>1</v>
      </c>
      <c r="F213" s="38" t="s">
        <v>0</v>
      </c>
      <c r="G213" s="47" t="s">
        <v>1696</v>
      </c>
      <c r="H213" s="4"/>
      <c r="I213" s="4"/>
    </row>
    <row r="214" spans="1:9" ht="48" customHeight="1" thickTop="1" thickBot="1" x14ac:dyDescent="0.25">
      <c r="A214" s="40">
        <v>11067</v>
      </c>
      <c r="B214" s="49" t="s">
        <v>360</v>
      </c>
      <c r="C214" s="35"/>
      <c r="D214" s="36">
        <v>2.65</v>
      </c>
      <c r="E214" s="37">
        <v>1</v>
      </c>
      <c r="F214" s="38" t="s">
        <v>0</v>
      </c>
      <c r="G214" s="47" t="s">
        <v>1697</v>
      </c>
      <c r="H214" s="4"/>
      <c r="I214" s="4"/>
    </row>
    <row r="215" spans="1:9" ht="48" customHeight="1" thickTop="1" thickBot="1" x14ac:dyDescent="0.25">
      <c r="A215" s="40">
        <v>11069</v>
      </c>
      <c r="B215" s="49" t="s">
        <v>164</v>
      </c>
      <c r="C215" s="35"/>
      <c r="D215" s="36">
        <v>3.05</v>
      </c>
      <c r="E215" s="37">
        <v>1</v>
      </c>
      <c r="F215" s="38" t="s">
        <v>0</v>
      </c>
      <c r="G215" s="47" t="s">
        <v>1698</v>
      </c>
      <c r="H215" s="4"/>
      <c r="I215" s="4"/>
    </row>
    <row r="216" spans="1:9" ht="48" customHeight="1" thickTop="1" thickBot="1" x14ac:dyDescent="0.25">
      <c r="A216" s="40">
        <v>11071</v>
      </c>
      <c r="B216" s="49" t="s">
        <v>361</v>
      </c>
      <c r="C216" s="35"/>
      <c r="D216" s="36">
        <v>5.9</v>
      </c>
      <c r="E216" s="37">
        <v>1</v>
      </c>
      <c r="F216" s="38" t="s">
        <v>0</v>
      </c>
      <c r="G216" s="47" t="s">
        <v>1699</v>
      </c>
      <c r="H216" s="4"/>
      <c r="I216" s="4"/>
    </row>
    <row r="217" spans="1:9" ht="48" customHeight="1" thickTop="1" thickBot="1" x14ac:dyDescent="0.25">
      <c r="A217" s="40">
        <v>11074</v>
      </c>
      <c r="B217" s="49" t="s">
        <v>362</v>
      </c>
      <c r="C217" s="35"/>
      <c r="D217" s="36">
        <v>2.9</v>
      </c>
      <c r="E217" s="37">
        <v>1</v>
      </c>
      <c r="F217" s="38" t="s">
        <v>0</v>
      </c>
      <c r="G217" s="47" t="s">
        <v>1700</v>
      </c>
      <c r="H217" s="4"/>
      <c r="I217" s="4"/>
    </row>
    <row r="218" spans="1:9" ht="48" customHeight="1" thickTop="1" thickBot="1" x14ac:dyDescent="0.25">
      <c r="A218" s="40">
        <v>11075</v>
      </c>
      <c r="B218" s="49" t="s">
        <v>3177</v>
      </c>
      <c r="C218" s="35"/>
      <c r="D218" s="36"/>
      <c r="E218" s="37">
        <v>1</v>
      </c>
      <c r="F218" s="38" t="s">
        <v>0</v>
      </c>
      <c r="G218" s="84" t="s">
        <v>3178</v>
      </c>
      <c r="H218" s="4"/>
      <c r="I218" s="4"/>
    </row>
    <row r="219" spans="1:9" ht="48" customHeight="1" thickTop="1" thickBot="1" x14ac:dyDescent="0.25">
      <c r="A219" s="40">
        <v>11076</v>
      </c>
      <c r="B219" s="49" t="s">
        <v>169</v>
      </c>
      <c r="C219" s="35">
        <v>0.74350000000000005</v>
      </c>
      <c r="D219" s="36">
        <v>6.5</v>
      </c>
      <c r="E219" s="37">
        <v>1</v>
      </c>
      <c r="F219" s="38" t="s">
        <v>0</v>
      </c>
      <c r="G219" s="47" t="s">
        <v>1701</v>
      </c>
      <c r="H219" s="4"/>
      <c r="I219" s="4"/>
    </row>
    <row r="220" spans="1:9" ht="48" customHeight="1" thickTop="1" thickBot="1" x14ac:dyDescent="0.25">
      <c r="A220" s="40">
        <v>11077</v>
      </c>
      <c r="B220" s="49" t="s">
        <v>363</v>
      </c>
      <c r="C220" s="35"/>
      <c r="D220" s="36">
        <v>2.2999999999999998</v>
      </c>
      <c r="E220" s="37">
        <v>1</v>
      </c>
      <c r="F220" s="38" t="s">
        <v>0</v>
      </c>
      <c r="G220" s="47" t="s">
        <v>1702</v>
      </c>
      <c r="H220" s="4"/>
      <c r="I220" s="4"/>
    </row>
    <row r="221" spans="1:9" ht="48" customHeight="1" thickTop="1" thickBot="1" x14ac:dyDescent="0.25">
      <c r="A221" s="40">
        <v>11081</v>
      </c>
      <c r="B221" s="49" t="s">
        <v>364</v>
      </c>
      <c r="C221" s="35"/>
      <c r="D221" s="36">
        <v>7.7</v>
      </c>
      <c r="E221" s="37">
        <v>1</v>
      </c>
      <c r="F221" s="38" t="s">
        <v>0</v>
      </c>
      <c r="G221" s="47" t="s">
        <v>1703</v>
      </c>
      <c r="H221" s="4"/>
      <c r="I221" s="4"/>
    </row>
    <row r="222" spans="1:9" ht="48" customHeight="1" thickTop="1" thickBot="1" x14ac:dyDescent="0.25">
      <c r="A222" s="40">
        <v>11100</v>
      </c>
      <c r="B222" s="49" t="s">
        <v>365</v>
      </c>
      <c r="C222" s="35"/>
      <c r="D222" s="36">
        <v>79</v>
      </c>
      <c r="E222" s="38" t="s">
        <v>306</v>
      </c>
      <c r="F222" s="38" t="s">
        <v>0</v>
      </c>
      <c r="G222" s="47" t="s">
        <v>1704</v>
      </c>
      <c r="H222" s="4"/>
      <c r="I222" s="4"/>
    </row>
    <row r="223" spans="1:9" ht="48" customHeight="1" thickTop="1" thickBot="1" x14ac:dyDescent="0.25">
      <c r="A223" s="40">
        <v>11106</v>
      </c>
      <c r="B223" s="49" t="s">
        <v>366</v>
      </c>
      <c r="C223" s="35"/>
      <c r="D223" s="36">
        <v>119</v>
      </c>
      <c r="E223" s="37">
        <v>1</v>
      </c>
      <c r="F223" s="38" t="s">
        <v>0</v>
      </c>
      <c r="G223" s="47" t="s">
        <v>1705</v>
      </c>
      <c r="H223" s="4"/>
      <c r="I223" s="4"/>
    </row>
    <row r="224" spans="1:9" ht="21" hidden="1" customHeight="1" thickTop="1" thickBot="1" x14ac:dyDescent="0.25">
      <c r="A224" s="40">
        <v>11100</v>
      </c>
      <c r="B224" s="49" t="s">
        <v>365</v>
      </c>
      <c r="C224" s="35"/>
      <c r="D224" s="36">
        <v>89</v>
      </c>
      <c r="E224" s="37">
        <v>1</v>
      </c>
      <c r="F224" s="38" t="s">
        <v>0</v>
      </c>
      <c r="G224" s="47" t="s">
        <v>1704</v>
      </c>
      <c r="H224" s="4"/>
      <c r="I224" s="4"/>
    </row>
    <row r="225" spans="1:9" ht="48" customHeight="1" thickTop="1" thickBot="1" x14ac:dyDescent="0.25">
      <c r="A225" s="40">
        <v>11107</v>
      </c>
      <c r="B225" s="49" t="s">
        <v>367</v>
      </c>
      <c r="C225" s="35"/>
      <c r="D225" s="36">
        <v>139</v>
      </c>
      <c r="E225" s="37">
        <v>1</v>
      </c>
      <c r="F225" s="38" t="s">
        <v>0</v>
      </c>
      <c r="G225" s="47" t="s">
        <v>1706</v>
      </c>
      <c r="H225" s="4"/>
      <c r="I225" s="4"/>
    </row>
    <row r="226" spans="1:9" ht="48" customHeight="1" thickTop="1" thickBot="1" x14ac:dyDescent="0.25">
      <c r="A226" s="40">
        <v>11108</v>
      </c>
      <c r="B226" s="49" t="s">
        <v>368</v>
      </c>
      <c r="C226" s="35"/>
      <c r="D226" s="36">
        <v>89</v>
      </c>
      <c r="E226" s="37">
        <v>1</v>
      </c>
      <c r="F226" s="38" t="s">
        <v>0</v>
      </c>
      <c r="G226" s="47" t="s">
        <v>1707</v>
      </c>
      <c r="H226" s="4"/>
      <c r="I226" s="4"/>
    </row>
    <row r="227" spans="1:9" ht="48" customHeight="1" thickTop="1" thickBot="1" x14ac:dyDescent="0.25">
      <c r="A227" s="40">
        <v>11110</v>
      </c>
      <c r="B227" s="49" t="s">
        <v>3109</v>
      </c>
      <c r="C227" s="35"/>
      <c r="D227" s="36"/>
      <c r="E227" s="37">
        <v>1</v>
      </c>
      <c r="F227" s="38" t="s">
        <v>0</v>
      </c>
      <c r="G227" s="84" t="s">
        <v>3110</v>
      </c>
      <c r="H227" s="4"/>
      <c r="I227" s="4"/>
    </row>
    <row r="228" spans="1:9" ht="48" customHeight="1" thickTop="1" thickBot="1" x14ac:dyDescent="0.25">
      <c r="A228" s="40">
        <v>11111</v>
      </c>
      <c r="B228" s="49" t="s">
        <v>3</v>
      </c>
      <c r="C228" s="35"/>
      <c r="D228" s="36">
        <v>2.2999999999999998</v>
      </c>
      <c r="E228" s="37">
        <v>1</v>
      </c>
      <c r="F228" s="38" t="s">
        <v>0</v>
      </c>
      <c r="G228" s="47" t="s">
        <v>1708</v>
      </c>
      <c r="H228" s="4"/>
      <c r="I228" s="4"/>
    </row>
    <row r="229" spans="1:9" ht="48" customHeight="1" thickTop="1" thickBot="1" x14ac:dyDescent="0.25">
      <c r="A229" s="40">
        <v>11116</v>
      </c>
      <c r="B229" s="49" t="s">
        <v>49</v>
      </c>
      <c r="C229" s="35"/>
      <c r="D229" s="36">
        <v>2.85</v>
      </c>
      <c r="E229" s="37">
        <v>1</v>
      </c>
      <c r="F229" s="38" t="s">
        <v>0</v>
      </c>
      <c r="G229" s="47" t="s">
        <v>1709</v>
      </c>
      <c r="H229" s="4"/>
      <c r="I229" s="4"/>
    </row>
    <row r="230" spans="1:9" ht="48" customHeight="1" thickTop="1" thickBot="1" x14ac:dyDescent="0.25">
      <c r="A230" s="40">
        <v>11118</v>
      </c>
      <c r="B230" s="49" t="s">
        <v>369</v>
      </c>
      <c r="C230" s="35"/>
      <c r="D230" s="36">
        <v>0</v>
      </c>
      <c r="E230" s="38" t="s">
        <v>207</v>
      </c>
      <c r="F230" s="38" t="s">
        <v>0</v>
      </c>
      <c r="G230" s="47" t="s">
        <v>1710</v>
      </c>
      <c r="H230" s="4"/>
      <c r="I230" s="4"/>
    </row>
    <row r="231" spans="1:9" ht="48" customHeight="1" thickTop="1" thickBot="1" x14ac:dyDescent="0.25">
      <c r="A231" s="40">
        <v>11120</v>
      </c>
      <c r="B231" s="49" t="s">
        <v>370</v>
      </c>
      <c r="C231" s="35"/>
      <c r="D231" s="36">
        <v>0.65</v>
      </c>
      <c r="E231" s="37">
        <v>1</v>
      </c>
      <c r="F231" s="38" t="s">
        <v>0</v>
      </c>
      <c r="G231" s="47" t="s">
        <v>1711</v>
      </c>
      <c r="H231" s="4"/>
      <c r="I231" s="4"/>
    </row>
    <row r="232" spans="1:9" ht="48" customHeight="1" thickTop="1" thickBot="1" x14ac:dyDescent="0.25">
      <c r="A232" s="40">
        <v>11125</v>
      </c>
      <c r="B232" s="49" t="s">
        <v>371</v>
      </c>
      <c r="C232" s="35"/>
      <c r="D232" s="36">
        <v>25.9</v>
      </c>
      <c r="E232" s="37">
        <v>1</v>
      </c>
      <c r="F232" s="38" t="s">
        <v>0</v>
      </c>
      <c r="G232" s="47" t="s">
        <v>1712</v>
      </c>
      <c r="H232" s="4"/>
      <c r="I232" s="4"/>
    </row>
    <row r="233" spans="1:9" ht="48" customHeight="1" thickTop="1" thickBot="1" x14ac:dyDescent="0.25">
      <c r="A233" s="40">
        <v>11125</v>
      </c>
      <c r="B233" s="49" t="s">
        <v>371</v>
      </c>
      <c r="C233" s="35"/>
      <c r="D233" s="36">
        <v>24.5</v>
      </c>
      <c r="E233" s="38" t="s">
        <v>243</v>
      </c>
      <c r="F233" s="38" t="s">
        <v>0</v>
      </c>
      <c r="G233" s="47" t="s">
        <v>1712</v>
      </c>
      <c r="H233" s="4"/>
      <c r="I233" s="4"/>
    </row>
    <row r="234" spans="1:9" ht="48" customHeight="1" thickTop="1" thickBot="1" x14ac:dyDescent="0.25">
      <c r="A234" s="40">
        <v>11133</v>
      </c>
      <c r="B234" s="49" t="s">
        <v>372</v>
      </c>
      <c r="C234" s="35"/>
      <c r="D234" s="36">
        <v>3.9</v>
      </c>
      <c r="E234" s="37">
        <v>1</v>
      </c>
      <c r="F234" s="38" t="s">
        <v>0</v>
      </c>
      <c r="G234" s="47" t="s">
        <v>1713</v>
      </c>
      <c r="H234" s="4"/>
      <c r="I234" s="4"/>
    </row>
    <row r="235" spans="1:9" ht="48" customHeight="1" thickTop="1" thickBot="1" x14ac:dyDescent="0.25">
      <c r="A235" s="40">
        <v>11141</v>
      </c>
      <c r="B235" s="49" t="s">
        <v>373</v>
      </c>
      <c r="C235" s="35"/>
      <c r="D235" s="36">
        <v>39</v>
      </c>
      <c r="E235" s="37">
        <v>1</v>
      </c>
      <c r="F235" s="38" t="s">
        <v>0</v>
      </c>
      <c r="G235" s="47" t="s">
        <v>1714</v>
      </c>
      <c r="H235" s="4"/>
      <c r="I235" s="4"/>
    </row>
    <row r="236" spans="1:9" ht="48" customHeight="1" thickTop="1" thickBot="1" x14ac:dyDescent="0.25">
      <c r="A236" s="40">
        <v>11142</v>
      </c>
      <c r="B236" s="49" t="s">
        <v>374</v>
      </c>
      <c r="C236" s="35"/>
      <c r="D236" s="36">
        <v>39</v>
      </c>
      <c r="E236" s="37">
        <v>1</v>
      </c>
      <c r="F236" s="38" t="s">
        <v>0</v>
      </c>
      <c r="G236" s="47" t="s">
        <v>1715</v>
      </c>
      <c r="H236" s="4"/>
      <c r="I236" s="4"/>
    </row>
    <row r="237" spans="1:9" ht="48" customHeight="1" thickTop="1" thickBot="1" x14ac:dyDescent="0.25">
      <c r="A237" s="40">
        <v>11143</v>
      </c>
      <c r="B237" s="49" t="s">
        <v>375</v>
      </c>
      <c r="C237" s="35"/>
      <c r="D237" s="36">
        <v>49</v>
      </c>
      <c r="E237" s="37">
        <v>1</v>
      </c>
      <c r="F237" s="38" t="s">
        <v>0</v>
      </c>
      <c r="G237" s="47" t="s">
        <v>1716</v>
      </c>
      <c r="H237" s="4"/>
      <c r="I237" s="4"/>
    </row>
    <row r="238" spans="1:9" ht="48" customHeight="1" thickTop="1" thickBot="1" x14ac:dyDescent="0.25">
      <c r="A238" s="40">
        <v>11145</v>
      </c>
      <c r="B238" s="49" t="s">
        <v>376</v>
      </c>
      <c r="C238" s="35"/>
      <c r="D238" s="36">
        <v>69</v>
      </c>
      <c r="E238" s="37">
        <v>1</v>
      </c>
      <c r="F238" s="38" t="s">
        <v>0</v>
      </c>
      <c r="G238" s="47" t="s">
        <v>1717</v>
      </c>
      <c r="H238" s="4"/>
      <c r="I238" s="4"/>
    </row>
    <row r="239" spans="1:9" ht="48" customHeight="1" thickTop="1" thickBot="1" x14ac:dyDescent="0.25">
      <c r="A239" s="40">
        <v>11146</v>
      </c>
      <c r="B239" s="49" t="s">
        <v>377</v>
      </c>
      <c r="C239" s="35">
        <v>0.1396</v>
      </c>
      <c r="D239" s="36">
        <v>9.9</v>
      </c>
      <c r="E239" s="37">
        <v>1</v>
      </c>
      <c r="F239" s="38" t="s">
        <v>0</v>
      </c>
      <c r="G239" s="47" t="s">
        <v>1718</v>
      </c>
      <c r="H239" s="4"/>
      <c r="I239" s="4"/>
    </row>
    <row r="240" spans="1:9" ht="48" customHeight="1" thickTop="1" thickBot="1" x14ac:dyDescent="0.25">
      <c r="A240" s="40">
        <v>11147</v>
      </c>
      <c r="B240" s="49" t="s">
        <v>378</v>
      </c>
      <c r="C240" s="35"/>
      <c r="D240" s="36">
        <v>3.9</v>
      </c>
      <c r="E240" s="37">
        <v>1</v>
      </c>
      <c r="F240" s="38" t="s">
        <v>0</v>
      </c>
      <c r="G240" s="47" t="s">
        <v>1719</v>
      </c>
      <c r="H240" s="4"/>
      <c r="I240" s="4"/>
    </row>
    <row r="241" spans="1:9" ht="48" customHeight="1" thickTop="1" thickBot="1" x14ac:dyDescent="0.25">
      <c r="A241" s="40">
        <v>11151</v>
      </c>
      <c r="B241" s="49" t="s">
        <v>379</v>
      </c>
      <c r="C241" s="35"/>
      <c r="D241" s="36">
        <v>2.65</v>
      </c>
      <c r="E241" s="37">
        <v>1</v>
      </c>
      <c r="F241" s="38" t="s">
        <v>0</v>
      </c>
      <c r="G241" s="47" t="s">
        <v>1720</v>
      </c>
      <c r="H241" s="4"/>
      <c r="I241" s="4"/>
    </row>
    <row r="242" spans="1:9" ht="48" customHeight="1" thickTop="1" thickBot="1" x14ac:dyDescent="0.25">
      <c r="A242" s="40">
        <v>11152</v>
      </c>
      <c r="B242" s="49" t="s">
        <v>172</v>
      </c>
      <c r="C242" s="35">
        <v>0.63939999999999997</v>
      </c>
      <c r="D242" s="36">
        <v>6.5</v>
      </c>
      <c r="E242" s="37">
        <v>1</v>
      </c>
      <c r="F242" s="38" t="s">
        <v>0</v>
      </c>
      <c r="G242" s="47" t="s">
        <v>1721</v>
      </c>
      <c r="H242" s="4"/>
      <c r="I242" s="4"/>
    </row>
    <row r="243" spans="1:9" ht="48" customHeight="1" thickTop="1" thickBot="1" x14ac:dyDescent="0.25">
      <c r="A243" s="40">
        <v>11153</v>
      </c>
      <c r="B243" s="49" t="s">
        <v>380</v>
      </c>
      <c r="C243" s="167"/>
      <c r="D243" s="36">
        <v>3.5</v>
      </c>
      <c r="E243" s="37">
        <v>1</v>
      </c>
      <c r="F243" s="38" t="s">
        <v>0</v>
      </c>
      <c r="G243" s="47" t="s">
        <v>1722</v>
      </c>
      <c r="H243" s="4"/>
      <c r="I243" s="4"/>
    </row>
    <row r="244" spans="1:9" ht="48" customHeight="1" thickTop="1" thickBot="1" x14ac:dyDescent="0.25">
      <c r="A244" s="40">
        <v>11153</v>
      </c>
      <c r="B244" s="49" t="s">
        <v>380</v>
      </c>
      <c r="C244" s="35"/>
      <c r="D244" s="36">
        <v>3.2</v>
      </c>
      <c r="E244" s="38" t="s">
        <v>224</v>
      </c>
      <c r="F244" s="38" t="s">
        <v>0</v>
      </c>
      <c r="G244" s="47" t="s">
        <v>1722</v>
      </c>
      <c r="H244" s="4"/>
      <c r="I244" s="4"/>
    </row>
    <row r="245" spans="1:9" ht="48" customHeight="1" thickTop="1" thickBot="1" x14ac:dyDescent="0.25">
      <c r="A245" s="40">
        <v>11154</v>
      </c>
      <c r="B245" s="49" t="s">
        <v>381</v>
      </c>
      <c r="C245" s="35">
        <v>0.26869999999999999</v>
      </c>
      <c r="D245" s="36">
        <v>7.9</v>
      </c>
      <c r="E245" s="37">
        <v>1</v>
      </c>
      <c r="F245" s="38" t="s">
        <v>0</v>
      </c>
      <c r="G245" s="47" t="s">
        <v>1723</v>
      </c>
      <c r="H245" s="4"/>
      <c r="I245" s="4"/>
    </row>
    <row r="246" spans="1:9" ht="48" customHeight="1" thickTop="1" thickBot="1" x14ac:dyDescent="0.25">
      <c r="A246" s="40">
        <v>11173</v>
      </c>
      <c r="B246" s="49" t="s">
        <v>382</v>
      </c>
      <c r="C246" s="35"/>
      <c r="D246" s="36">
        <v>8.3000000000000007</v>
      </c>
      <c r="E246" s="37">
        <v>1</v>
      </c>
      <c r="F246" s="38" t="s">
        <v>0</v>
      </c>
      <c r="G246" s="47" t="s">
        <v>1724</v>
      </c>
      <c r="H246" s="4"/>
      <c r="I246" s="4"/>
    </row>
    <row r="247" spans="1:9" ht="48" customHeight="1" thickTop="1" thickBot="1" x14ac:dyDescent="0.25">
      <c r="A247" s="40">
        <v>11174</v>
      </c>
      <c r="B247" s="49" t="s">
        <v>383</v>
      </c>
      <c r="C247" s="35"/>
      <c r="D247" s="36">
        <v>4.0999999999999996</v>
      </c>
      <c r="E247" s="37">
        <v>1</v>
      </c>
      <c r="F247" s="38" t="s">
        <v>0</v>
      </c>
      <c r="G247" s="47" t="s">
        <v>1725</v>
      </c>
      <c r="H247" s="4"/>
      <c r="I247" s="4"/>
    </row>
    <row r="248" spans="1:9" ht="48" customHeight="1" thickTop="1" thickBot="1" x14ac:dyDescent="0.25">
      <c r="A248" s="40">
        <v>11176</v>
      </c>
      <c r="B248" s="49" t="s">
        <v>170</v>
      </c>
      <c r="C248" s="167">
        <v>0.3977</v>
      </c>
      <c r="D248" s="36">
        <v>7.85</v>
      </c>
      <c r="E248" s="37">
        <v>1</v>
      </c>
      <c r="F248" s="38" t="s">
        <v>0</v>
      </c>
      <c r="G248" s="47" t="s">
        <v>1726</v>
      </c>
      <c r="H248" s="4"/>
      <c r="I248" s="4"/>
    </row>
    <row r="249" spans="1:9" ht="48" customHeight="1" thickTop="1" thickBot="1" x14ac:dyDescent="0.25">
      <c r="A249" s="40">
        <v>11179</v>
      </c>
      <c r="B249" s="49" t="s">
        <v>384</v>
      </c>
      <c r="C249" s="167"/>
      <c r="D249" s="36">
        <v>29</v>
      </c>
      <c r="E249" s="37">
        <v>1</v>
      </c>
      <c r="F249" s="38" t="s">
        <v>0</v>
      </c>
      <c r="G249" s="47" t="s">
        <v>1727</v>
      </c>
      <c r="H249" s="4"/>
      <c r="I249" s="4"/>
    </row>
    <row r="250" spans="1:9" ht="48" customHeight="1" thickTop="1" thickBot="1" x14ac:dyDescent="0.25">
      <c r="A250" s="40">
        <v>11216</v>
      </c>
      <c r="B250" s="49" t="s">
        <v>49</v>
      </c>
      <c r="C250" s="35"/>
      <c r="D250" s="36">
        <v>2.5499999999999998</v>
      </c>
      <c r="E250" s="37">
        <v>1</v>
      </c>
      <c r="F250" s="38" t="s">
        <v>0</v>
      </c>
      <c r="G250" s="47" t="s">
        <v>1728</v>
      </c>
      <c r="H250" s="4"/>
      <c r="I250" s="4"/>
    </row>
    <row r="251" spans="1:9" ht="48" customHeight="1" thickTop="1" thickBot="1" x14ac:dyDescent="0.25">
      <c r="A251" s="40">
        <v>11251</v>
      </c>
      <c r="B251" s="49" t="s">
        <v>385</v>
      </c>
      <c r="C251" s="35"/>
      <c r="D251" s="36">
        <v>33</v>
      </c>
      <c r="E251" s="37">
        <v>1</v>
      </c>
      <c r="F251" s="38" t="s">
        <v>0</v>
      </c>
      <c r="G251" s="47" t="s">
        <v>1729</v>
      </c>
      <c r="H251" s="4"/>
      <c r="I251" s="4"/>
    </row>
    <row r="252" spans="1:9" ht="48" customHeight="1" thickTop="1" thickBot="1" x14ac:dyDescent="0.25">
      <c r="A252" s="40">
        <v>11252</v>
      </c>
      <c r="B252" s="49" t="s">
        <v>386</v>
      </c>
      <c r="C252" s="35">
        <v>0.58899999999999997</v>
      </c>
      <c r="D252" s="36">
        <v>79</v>
      </c>
      <c r="E252" s="37">
        <v>1</v>
      </c>
      <c r="F252" s="38" t="s">
        <v>0</v>
      </c>
      <c r="G252" s="47" t="s">
        <v>1730</v>
      </c>
      <c r="H252" s="4"/>
      <c r="I252" s="4"/>
    </row>
    <row r="253" spans="1:9" ht="48" customHeight="1" thickTop="1" thickBot="1" x14ac:dyDescent="0.25">
      <c r="A253" s="40">
        <v>11254</v>
      </c>
      <c r="B253" s="49" t="s">
        <v>387</v>
      </c>
      <c r="C253" s="35"/>
      <c r="D253" s="36">
        <v>29.5</v>
      </c>
      <c r="E253" s="37">
        <v>1</v>
      </c>
      <c r="F253" s="38" t="s">
        <v>0</v>
      </c>
      <c r="G253" s="47" t="s">
        <v>1731</v>
      </c>
      <c r="H253" s="4"/>
      <c r="I253" s="4"/>
    </row>
    <row r="254" spans="1:9" ht="48" customHeight="1" thickTop="1" thickBot="1" x14ac:dyDescent="0.25">
      <c r="A254" s="40">
        <v>12001</v>
      </c>
      <c r="B254" s="49" t="s">
        <v>2</v>
      </c>
      <c r="C254" s="35">
        <v>0.27989999999999998</v>
      </c>
      <c r="D254" s="36">
        <v>10.65</v>
      </c>
      <c r="E254" s="37">
        <v>1</v>
      </c>
      <c r="F254" s="38" t="s">
        <v>0</v>
      </c>
      <c r="G254" s="47" t="s">
        <v>1732</v>
      </c>
      <c r="H254" s="4"/>
      <c r="I254" s="4"/>
    </row>
    <row r="255" spans="1:9" ht="48" customHeight="1" thickTop="1" thickBot="1" x14ac:dyDescent="0.25">
      <c r="A255" s="40">
        <v>12002</v>
      </c>
      <c r="B255" s="49" t="s">
        <v>2</v>
      </c>
      <c r="C255" s="35">
        <v>0.27989999999999998</v>
      </c>
      <c r="D255" s="36">
        <v>9.9</v>
      </c>
      <c r="E255" s="37">
        <v>1</v>
      </c>
      <c r="F255" s="38" t="s">
        <v>0</v>
      </c>
      <c r="G255" s="47" t="s">
        <v>1733</v>
      </c>
      <c r="H255" s="4"/>
      <c r="I255" s="4"/>
    </row>
    <row r="256" spans="1:9" ht="48" customHeight="1" thickTop="1" thickBot="1" x14ac:dyDescent="0.25">
      <c r="A256" s="40">
        <v>12005</v>
      </c>
      <c r="B256" s="49" t="s">
        <v>388</v>
      </c>
      <c r="C256" s="35">
        <v>5.57E-2</v>
      </c>
      <c r="D256" s="36">
        <v>11.4</v>
      </c>
      <c r="E256" s="37">
        <v>1</v>
      </c>
      <c r="F256" s="38" t="s">
        <v>0</v>
      </c>
      <c r="G256" s="47" t="s">
        <v>1734</v>
      </c>
      <c r="H256" s="4"/>
      <c r="I256" s="4"/>
    </row>
    <row r="257" spans="1:9" ht="48" customHeight="1" thickTop="1" thickBot="1" x14ac:dyDescent="0.25">
      <c r="A257" s="40">
        <v>12006</v>
      </c>
      <c r="B257" s="49" t="s">
        <v>11</v>
      </c>
      <c r="C257" s="35"/>
      <c r="D257" s="36">
        <v>11.4</v>
      </c>
      <c r="E257" s="37">
        <v>1</v>
      </c>
      <c r="F257" s="38" t="s">
        <v>0</v>
      </c>
      <c r="G257" s="47" t="s">
        <v>1735</v>
      </c>
      <c r="H257" s="4"/>
      <c r="I257" s="4"/>
    </row>
    <row r="258" spans="1:9" ht="48" customHeight="1" thickTop="1" thickBot="1" x14ac:dyDescent="0.25">
      <c r="A258" s="40">
        <v>12007</v>
      </c>
      <c r="B258" s="49" t="s">
        <v>389</v>
      </c>
      <c r="C258" s="35">
        <v>7.4700000000000003E-2</v>
      </c>
      <c r="D258" s="36">
        <v>13.25</v>
      </c>
      <c r="E258" s="37">
        <v>1</v>
      </c>
      <c r="F258" s="38" t="s">
        <v>0</v>
      </c>
      <c r="G258" s="47" t="s">
        <v>1736</v>
      </c>
      <c r="H258" s="4"/>
      <c r="I258" s="4"/>
    </row>
    <row r="259" spans="1:9" ht="48" customHeight="1" thickTop="1" thickBot="1" x14ac:dyDescent="0.25">
      <c r="A259" s="40">
        <v>12008</v>
      </c>
      <c r="B259" s="49" t="s">
        <v>390</v>
      </c>
      <c r="C259" s="35"/>
      <c r="D259" s="36">
        <v>12.1</v>
      </c>
      <c r="E259" s="37">
        <v>1</v>
      </c>
      <c r="F259" s="38" t="s">
        <v>0</v>
      </c>
      <c r="G259" s="47" t="s">
        <v>1737</v>
      </c>
      <c r="H259" s="4"/>
      <c r="I259" s="4"/>
    </row>
    <row r="260" spans="1:9" ht="48" customHeight="1" thickTop="1" thickBot="1" x14ac:dyDescent="0.25">
      <c r="A260" s="40">
        <v>12009</v>
      </c>
      <c r="B260" s="49" t="s">
        <v>391</v>
      </c>
      <c r="C260" s="35"/>
      <c r="D260" s="36">
        <v>12.1</v>
      </c>
      <c r="E260" s="37">
        <v>1</v>
      </c>
      <c r="F260" s="38" t="s">
        <v>0</v>
      </c>
      <c r="G260" s="47" t="s">
        <v>1738</v>
      </c>
      <c r="H260" s="4"/>
      <c r="I260" s="4"/>
    </row>
    <row r="261" spans="1:9" ht="48" customHeight="1" thickTop="1" thickBot="1" x14ac:dyDescent="0.25">
      <c r="A261" s="40">
        <v>12011</v>
      </c>
      <c r="B261" s="49" t="s">
        <v>392</v>
      </c>
      <c r="C261" s="35"/>
      <c r="D261" s="36">
        <v>7.9</v>
      </c>
      <c r="E261" s="37">
        <v>1</v>
      </c>
      <c r="F261" s="38" t="s">
        <v>0</v>
      </c>
      <c r="G261" s="47" t="s">
        <v>1739</v>
      </c>
      <c r="H261" s="4"/>
      <c r="I261" s="4"/>
    </row>
    <row r="262" spans="1:9" ht="48" customHeight="1" thickTop="1" thickBot="1" x14ac:dyDescent="0.25">
      <c r="A262" s="40">
        <v>12012</v>
      </c>
      <c r="B262" s="49" t="s">
        <v>393</v>
      </c>
      <c r="C262" s="35"/>
      <c r="D262" s="36">
        <v>7.6</v>
      </c>
      <c r="E262" s="37">
        <v>1</v>
      </c>
      <c r="F262" s="38" t="s">
        <v>0</v>
      </c>
      <c r="G262" s="47" t="s">
        <v>1740</v>
      </c>
      <c r="H262" s="4"/>
      <c r="I262" s="4"/>
    </row>
    <row r="263" spans="1:9" ht="48" customHeight="1" thickTop="1" thickBot="1" x14ac:dyDescent="0.25">
      <c r="A263" s="40">
        <v>12014</v>
      </c>
      <c r="B263" s="49" t="s">
        <v>394</v>
      </c>
      <c r="C263" s="35"/>
      <c r="D263" s="36">
        <v>9.9</v>
      </c>
      <c r="E263" s="37">
        <v>1</v>
      </c>
      <c r="F263" s="38" t="s">
        <v>0</v>
      </c>
      <c r="G263" s="47" t="s">
        <v>1741</v>
      </c>
      <c r="H263" s="4"/>
      <c r="I263" s="4"/>
    </row>
    <row r="264" spans="1:9" ht="48" customHeight="1" thickTop="1" thickBot="1" x14ac:dyDescent="0.25">
      <c r="A264" s="40">
        <v>13002</v>
      </c>
      <c r="B264" s="49" t="s">
        <v>395</v>
      </c>
      <c r="C264" s="35"/>
      <c r="D264" s="36">
        <v>8.25</v>
      </c>
      <c r="E264" s="37">
        <v>1</v>
      </c>
      <c r="F264" s="38" t="s">
        <v>0</v>
      </c>
      <c r="G264" s="47" t="s">
        <v>1742</v>
      </c>
      <c r="H264" s="4"/>
      <c r="I264" s="4"/>
    </row>
    <row r="265" spans="1:9" ht="48" customHeight="1" thickTop="1" thickBot="1" x14ac:dyDescent="0.25">
      <c r="A265" s="40">
        <v>13003</v>
      </c>
      <c r="B265" s="49" t="s">
        <v>396</v>
      </c>
      <c r="C265" s="35"/>
      <c r="D265" s="36">
        <v>8.25</v>
      </c>
      <c r="E265" s="37">
        <v>1</v>
      </c>
      <c r="F265" s="38" t="s">
        <v>0</v>
      </c>
      <c r="G265" s="47" t="s">
        <v>1743</v>
      </c>
      <c r="H265" s="4"/>
      <c r="I265" s="4"/>
    </row>
    <row r="266" spans="1:9" ht="48" customHeight="1" thickTop="1" thickBot="1" x14ac:dyDescent="0.25">
      <c r="A266" s="40">
        <v>13010</v>
      </c>
      <c r="B266" s="49" t="s">
        <v>397</v>
      </c>
      <c r="C266" s="35"/>
      <c r="D266" s="36">
        <v>11.4</v>
      </c>
      <c r="E266" s="37">
        <v>1</v>
      </c>
      <c r="F266" s="38" t="s">
        <v>0</v>
      </c>
      <c r="G266" s="47" t="s">
        <v>1744</v>
      </c>
      <c r="H266" s="4"/>
      <c r="I266" s="4"/>
    </row>
    <row r="267" spans="1:9" ht="48" customHeight="1" thickTop="1" thickBot="1" x14ac:dyDescent="0.25">
      <c r="A267" s="40">
        <v>13011</v>
      </c>
      <c r="B267" s="49" t="s">
        <v>398</v>
      </c>
      <c r="C267" s="35"/>
      <c r="D267" s="36">
        <v>8.9</v>
      </c>
      <c r="E267" s="37">
        <v>1</v>
      </c>
      <c r="F267" s="38" t="s">
        <v>0</v>
      </c>
      <c r="G267" s="47" t="s">
        <v>1745</v>
      </c>
      <c r="H267" s="4"/>
      <c r="I267" s="4"/>
    </row>
    <row r="268" spans="1:9" ht="48" customHeight="1" thickTop="1" thickBot="1" x14ac:dyDescent="0.25">
      <c r="A268" s="40">
        <v>15006</v>
      </c>
      <c r="B268" s="49" t="s">
        <v>399</v>
      </c>
      <c r="C268" s="35"/>
      <c r="D268" s="36">
        <v>9.9</v>
      </c>
      <c r="E268" s="37">
        <v>1</v>
      </c>
      <c r="F268" s="38" t="s">
        <v>0</v>
      </c>
      <c r="G268" s="47" t="s">
        <v>1746</v>
      </c>
      <c r="H268" s="4"/>
      <c r="I268" s="4"/>
    </row>
    <row r="269" spans="1:9" ht="48" customHeight="1" thickTop="1" thickBot="1" x14ac:dyDescent="0.25">
      <c r="A269" s="40">
        <v>31000</v>
      </c>
      <c r="B269" s="49" t="s">
        <v>400</v>
      </c>
      <c r="C269" s="35"/>
      <c r="D269" s="36">
        <v>6.95</v>
      </c>
      <c r="E269" s="37">
        <v>1</v>
      </c>
      <c r="F269" s="38" t="s">
        <v>0</v>
      </c>
      <c r="G269" s="47" t="s">
        <v>1747</v>
      </c>
      <c r="H269" s="4"/>
      <c r="I269" s="4"/>
    </row>
    <row r="270" spans="1:9" ht="48" customHeight="1" thickTop="1" thickBot="1" x14ac:dyDescent="0.25">
      <c r="A270" s="40">
        <v>31004</v>
      </c>
      <c r="B270" s="49" t="s">
        <v>401</v>
      </c>
      <c r="C270" s="35"/>
      <c r="D270" s="36">
        <v>8.1999999999999993</v>
      </c>
      <c r="E270" s="37">
        <v>1</v>
      </c>
      <c r="F270" s="38" t="s">
        <v>0</v>
      </c>
      <c r="G270" s="47" t="s">
        <v>1748</v>
      </c>
      <c r="H270" s="4"/>
      <c r="I270" s="4"/>
    </row>
    <row r="271" spans="1:9" ht="48" customHeight="1" thickTop="1" thickBot="1" x14ac:dyDescent="0.25">
      <c r="A271" s="40">
        <v>33000</v>
      </c>
      <c r="B271" s="49" t="s">
        <v>402</v>
      </c>
      <c r="C271" s="35"/>
      <c r="D271" s="36">
        <v>6.9</v>
      </c>
      <c r="E271" s="37">
        <v>1</v>
      </c>
      <c r="F271" s="38" t="s">
        <v>0</v>
      </c>
      <c r="G271" s="47" t="s">
        <v>1749</v>
      </c>
      <c r="H271" s="4"/>
      <c r="I271" s="4"/>
    </row>
    <row r="272" spans="1:9" ht="48" customHeight="1" thickTop="1" thickBot="1" x14ac:dyDescent="0.25">
      <c r="A272" s="40">
        <v>33001</v>
      </c>
      <c r="B272" s="49" t="s">
        <v>403</v>
      </c>
      <c r="C272" s="35"/>
      <c r="D272" s="36">
        <v>6.9</v>
      </c>
      <c r="E272" s="37">
        <v>1</v>
      </c>
      <c r="F272" s="38" t="s">
        <v>0</v>
      </c>
      <c r="G272" s="47" t="s">
        <v>1750</v>
      </c>
      <c r="H272" s="4"/>
      <c r="I272" s="4"/>
    </row>
    <row r="273" spans="1:9" ht="48" customHeight="1" thickTop="1" thickBot="1" x14ac:dyDescent="0.25">
      <c r="A273" s="40">
        <v>33002</v>
      </c>
      <c r="B273" s="49" t="s">
        <v>404</v>
      </c>
      <c r="C273" s="35"/>
      <c r="D273" s="36">
        <v>5.9</v>
      </c>
      <c r="E273" s="37">
        <v>1</v>
      </c>
      <c r="F273" s="38" t="s">
        <v>0</v>
      </c>
      <c r="G273" s="47" t="s">
        <v>1751</v>
      </c>
      <c r="H273" s="4"/>
      <c r="I273" s="4"/>
    </row>
    <row r="274" spans="1:9" ht="48" customHeight="1" thickTop="1" thickBot="1" x14ac:dyDescent="0.25">
      <c r="A274" s="40">
        <v>33009</v>
      </c>
      <c r="B274" s="49" t="s">
        <v>405</v>
      </c>
      <c r="C274" s="35"/>
      <c r="D274" s="36">
        <v>39</v>
      </c>
      <c r="E274" s="37">
        <v>1</v>
      </c>
      <c r="F274" s="38" t="s">
        <v>0</v>
      </c>
      <c r="G274" s="47" t="s">
        <v>1752</v>
      </c>
      <c r="H274" s="4"/>
      <c r="I274" s="4"/>
    </row>
    <row r="275" spans="1:9" ht="48" customHeight="1" thickTop="1" thickBot="1" x14ac:dyDescent="0.25">
      <c r="A275" s="40">
        <v>33009</v>
      </c>
      <c r="B275" s="49" t="s">
        <v>405</v>
      </c>
      <c r="C275" s="35"/>
      <c r="D275" s="36">
        <v>39</v>
      </c>
      <c r="E275" s="38" t="s">
        <v>406</v>
      </c>
      <c r="F275" s="38" t="s">
        <v>0</v>
      </c>
      <c r="G275" s="47" t="s">
        <v>1752</v>
      </c>
      <c r="H275" s="4"/>
      <c r="I275" s="4"/>
    </row>
    <row r="276" spans="1:9" ht="48" customHeight="1" thickTop="1" thickBot="1" x14ac:dyDescent="0.25">
      <c r="A276" s="40">
        <v>33010</v>
      </c>
      <c r="B276" s="49" t="s">
        <v>407</v>
      </c>
      <c r="C276" s="35"/>
      <c r="D276" s="36">
        <v>11.35</v>
      </c>
      <c r="E276" s="37">
        <v>1</v>
      </c>
      <c r="F276" s="38" t="s">
        <v>0</v>
      </c>
      <c r="G276" s="47" t="s">
        <v>1753</v>
      </c>
      <c r="H276" s="4"/>
      <c r="I276" s="4"/>
    </row>
    <row r="277" spans="1:9" ht="48" customHeight="1" thickTop="1" thickBot="1" x14ac:dyDescent="0.25">
      <c r="A277" s="40">
        <v>33012</v>
      </c>
      <c r="B277" s="49" t="s">
        <v>408</v>
      </c>
      <c r="C277" s="35"/>
      <c r="D277" s="36">
        <v>11.55</v>
      </c>
      <c r="E277" s="37">
        <v>1</v>
      </c>
      <c r="F277" s="38" t="s">
        <v>0</v>
      </c>
      <c r="G277" s="47" t="s">
        <v>1754</v>
      </c>
      <c r="H277" s="4"/>
      <c r="I277" s="4"/>
    </row>
    <row r="278" spans="1:9" ht="48" customHeight="1" thickTop="1" thickBot="1" x14ac:dyDescent="0.25">
      <c r="A278" s="40">
        <v>33013</v>
      </c>
      <c r="B278" s="49" t="s">
        <v>409</v>
      </c>
      <c r="C278" s="35"/>
      <c r="D278" s="36">
        <v>10.8</v>
      </c>
      <c r="E278" s="37">
        <v>1</v>
      </c>
      <c r="F278" s="38" t="s">
        <v>0</v>
      </c>
      <c r="G278" s="47" t="s">
        <v>1755</v>
      </c>
      <c r="H278" s="4"/>
      <c r="I278" s="4"/>
    </row>
    <row r="279" spans="1:9" ht="48" customHeight="1" thickTop="1" thickBot="1" x14ac:dyDescent="0.25">
      <c r="A279" s="40">
        <v>33020</v>
      </c>
      <c r="B279" s="49" t="s">
        <v>408</v>
      </c>
      <c r="C279" s="35"/>
      <c r="D279" s="36">
        <v>11.55</v>
      </c>
      <c r="E279" s="37">
        <v>1</v>
      </c>
      <c r="F279" s="38" t="s">
        <v>0</v>
      </c>
      <c r="G279" s="47" t="s">
        <v>1756</v>
      </c>
      <c r="H279" s="4"/>
      <c r="I279" s="4"/>
    </row>
    <row r="280" spans="1:9" ht="48" customHeight="1" thickTop="1" thickBot="1" x14ac:dyDescent="0.25">
      <c r="A280" s="40">
        <v>33023</v>
      </c>
      <c r="B280" s="49" t="s">
        <v>410</v>
      </c>
      <c r="C280" s="35"/>
      <c r="D280" s="36">
        <v>22</v>
      </c>
      <c r="E280" s="37">
        <v>1</v>
      </c>
      <c r="F280" s="38" t="s">
        <v>0</v>
      </c>
      <c r="G280" s="47" t="s">
        <v>1757</v>
      </c>
      <c r="H280" s="4"/>
      <c r="I280" s="4"/>
    </row>
    <row r="281" spans="1:9" ht="48" customHeight="1" thickTop="1" thickBot="1" x14ac:dyDescent="0.25">
      <c r="A281" s="40">
        <v>33025</v>
      </c>
      <c r="B281" s="49" t="s">
        <v>411</v>
      </c>
      <c r="C281" s="35"/>
      <c r="D281" s="36">
        <v>6.9</v>
      </c>
      <c r="E281" s="37">
        <v>1</v>
      </c>
      <c r="F281" s="38" t="s">
        <v>0</v>
      </c>
      <c r="G281" s="47" t="s">
        <v>1758</v>
      </c>
      <c r="H281" s="4"/>
      <c r="I281" s="4"/>
    </row>
    <row r="282" spans="1:9" ht="48" customHeight="1" thickTop="1" thickBot="1" x14ac:dyDescent="0.25">
      <c r="A282" s="40">
        <v>33027</v>
      </c>
      <c r="B282" s="49" t="s">
        <v>412</v>
      </c>
      <c r="C282" s="35"/>
      <c r="D282" s="36">
        <v>39.5</v>
      </c>
      <c r="E282" s="37">
        <v>1</v>
      </c>
      <c r="F282" s="38" t="s">
        <v>0</v>
      </c>
      <c r="G282" s="47" t="s">
        <v>1759</v>
      </c>
      <c r="H282" s="4"/>
      <c r="I282" s="4"/>
    </row>
    <row r="283" spans="1:9" ht="48" customHeight="1" thickTop="1" thickBot="1" x14ac:dyDescent="0.25">
      <c r="A283" s="40">
        <v>33028</v>
      </c>
      <c r="B283" s="49" t="s">
        <v>7</v>
      </c>
      <c r="C283" s="35"/>
      <c r="D283" s="36">
        <v>19.350000000000001</v>
      </c>
      <c r="E283" s="37">
        <v>1</v>
      </c>
      <c r="F283" s="38" t="s">
        <v>0</v>
      </c>
      <c r="G283" s="47" t="s">
        <v>1760</v>
      </c>
      <c r="H283" s="4"/>
      <c r="I283" s="4"/>
    </row>
    <row r="284" spans="1:9" ht="48" customHeight="1" thickTop="1" thickBot="1" x14ac:dyDescent="0.25">
      <c r="A284" s="40">
        <v>33031</v>
      </c>
      <c r="B284" s="49" t="s">
        <v>293</v>
      </c>
      <c r="C284" s="35"/>
      <c r="D284" s="36">
        <v>16.899999999999999</v>
      </c>
      <c r="E284" s="37">
        <v>1</v>
      </c>
      <c r="F284" s="38" t="s">
        <v>0</v>
      </c>
      <c r="G284" s="47" t="s">
        <v>1761</v>
      </c>
      <c r="H284" s="4"/>
      <c r="I284" s="4"/>
    </row>
    <row r="285" spans="1:9" ht="48" customHeight="1" thickTop="1" thickBot="1" x14ac:dyDescent="0.25">
      <c r="A285" s="40">
        <v>33035</v>
      </c>
      <c r="B285" s="49" t="s">
        <v>413</v>
      </c>
      <c r="C285" s="35"/>
      <c r="D285" s="36">
        <v>10.85</v>
      </c>
      <c r="E285" s="37">
        <v>1</v>
      </c>
      <c r="F285" s="38" t="s">
        <v>0</v>
      </c>
      <c r="G285" s="47" t="s">
        <v>1762</v>
      </c>
      <c r="H285" s="4"/>
      <c r="I285" s="4"/>
    </row>
    <row r="286" spans="1:9" ht="48" customHeight="1" thickTop="1" thickBot="1" x14ac:dyDescent="0.25">
      <c r="A286" s="40">
        <v>33036</v>
      </c>
      <c r="B286" s="49" t="s">
        <v>414</v>
      </c>
      <c r="C286" s="35"/>
      <c r="D286" s="36">
        <v>13.05</v>
      </c>
      <c r="E286" s="37">
        <v>1</v>
      </c>
      <c r="F286" s="38" t="s">
        <v>0</v>
      </c>
      <c r="G286" s="47" t="s">
        <v>1763</v>
      </c>
      <c r="H286" s="4"/>
      <c r="I286" s="4"/>
    </row>
    <row r="287" spans="1:9" ht="48" customHeight="1" thickTop="1" thickBot="1" x14ac:dyDescent="0.25">
      <c r="A287" s="40">
        <v>33037</v>
      </c>
      <c r="B287" s="49" t="s">
        <v>415</v>
      </c>
      <c r="C287" s="35"/>
      <c r="D287" s="36">
        <v>10.9</v>
      </c>
      <c r="E287" s="37">
        <v>1</v>
      </c>
      <c r="F287" s="38" t="s">
        <v>0</v>
      </c>
      <c r="G287" s="47" t="s">
        <v>1764</v>
      </c>
      <c r="H287" s="4"/>
      <c r="I287" s="4"/>
    </row>
    <row r="288" spans="1:9" ht="48" customHeight="1" thickTop="1" thickBot="1" x14ac:dyDescent="0.25">
      <c r="A288" s="40">
        <v>33037</v>
      </c>
      <c r="B288" s="49" t="s">
        <v>415</v>
      </c>
      <c r="C288" s="35"/>
      <c r="D288" s="36">
        <v>10.9</v>
      </c>
      <c r="E288" s="38" t="s">
        <v>243</v>
      </c>
      <c r="F288" s="38" t="s">
        <v>0</v>
      </c>
      <c r="G288" s="47" t="s">
        <v>1764</v>
      </c>
      <c r="H288" s="4"/>
      <c r="I288" s="4"/>
    </row>
    <row r="289" spans="1:9" ht="19" thickTop="1" thickBot="1" x14ac:dyDescent="0.25">
      <c r="A289" s="40">
        <v>33038</v>
      </c>
      <c r="B289" s="49" t="s">
        <v>416</v>
      </c>
      <c r="C289" s="35"/>
      <c r="D289" s="36">
        <v>10.9</v>
      </c>
      <c r="E289" s="37">
        <v>1</v>
      </c>
      <c r="F289" s="38" t="s">
        <v>0</v>
      </c>
      <c r="G289" s="47" t="s">
        <v>1765</v>
      </c>
      <c r="H289" s="4"/>
      <c r="I289" s="4"/>
    </row>
    <row r="290" spans="1:9" ht="19" thickTop="1" thickBot="1" x14ac:dyDescent="0.25">
      <c r="A290" s="40">
        <v>33039</v>
      </c>
      <c r="B290" s="49" t="s">
        <v>417</v>
      </c>
      <c r="C290" s="35"/>
      <c r="D290" s="36">
        <v>12</v>
      </c>
      <c r="E290" s="37">
        <v>1</v>
      </c>
      <c r="F290" s="38" t="s">
        <v>0</v>
      </c>
      <c r="G290" s="47" t="s">
        <v>1766</v>
      </c>
      <c r="H290" s="4"/>
      <c r="I290" s="4"/>
    </row>
    <row r="291" spans="1:9" ht="19" thickTop="1" thickBot="1" x14ac:dyDescent="0.25">
      <c r="A291" s="40">
        <v>33040</v>
      </c>
      <c r="B291" s="49" t="s">
        <v>418</v>
      </c>
      <c r="C291" s="35"/>
      <c r="D291" s="36">
        <v>12.2</v>
      </c>
      <c r="E291" s="37">
        <v>1</v>
      </c>
      <c r="F291" s="38" t="s">
        <v>0</v>
      </c>
      <c r="G291" s="47" t="s">
        <v>1767</v>
      </c>
      <c r="H291" s="4"/>
      <c r="I291" s="4"/>
    </row>
    <row r="292" spans="1:9" ht="19" thickTop="1" thickBot="1" x14ac:dyDescent="0.25">
      <c r="A292" s="40">
        <v>33041</v>
      </c>
      <c r="B292" s="49" t="s">
        <v>419</v>
      </c>
      <c r="C292" s="35"/>
      <c r="D292" s="36">
        <v>14.2</v>
      </c>
      <c r="E292" s="37">
        <v>1</v>
      </c>
      <c r="F292" s="38" t="s">
        <v>0</v>
      </c>
      <c r="G292" s="47" t="s">
        <v>1768</v>
      </c>
      <c r="H292" s="4"/>
      <c r="I292" s="4"/>
    </row>
    <row r="293" spans="1:9" ht="19" thickTop="1" thickBot="1" x14ac:dyDescent="0.25">
      <c r="A293" s="40">
        <v>33042</v>
      </c>
      <c r="B293" s="49" t="s">
        <v>420</v>
      </c>
      <c r="C293" s="35"/>
      <c r="D293" s="36">
        <v>16.95</v>
      </c>
      <c r="E293" s="37">
        <v>1</v>
      </c>
      <c r="F293" s="38" t="s">
        <v>0</v>
      </c>
      <c r="G293" s="47" t="s">
        <v>1769</v>
      </c>
      <c r="H293" s="4"/>
      <c r="I293" s="4"/>
    </row>
    <row r="294" spans="1:9" ht="19" thickTop="1" thickBot="1" x14ac:dyDescent="0.25">
      <c r="A294" s="40">
        <v>33043</v>
      </c>
      <c r="B294" s="49" t="s">
        <v>421</v>
      </c>
      <c r="C294" s="35"/>
      <c r="D294" s="36">
        <v>19.5</v>
      </c>
      <c r="E294" s="37">
        <v>1</v>
      </c>
      <c r="F294" s="38" t="s">
        <v>0</v>
      </c>
      <c r="G294" s="47" t="s">
        <v>1770</v>
      </c>
      <c r="H294" s="4"/>
      <c r="I294" s="4"/>
    </row>
    <row r="295" spans="1:9" ht="19" thickTop="1" thickBot="1" x14ac:dyDescent="0.25">
      <c r="A295" s="40">
        <v>33044</v>
      </c>
      <c r="B295" s="49" t="s">
        <v>422</v>
      </c>
      <c r="C295" s="35"/>
      <c r="D295" s="36">
        <v>25.8</v>
      </c>
      <c r="E295" s="37">
        <v>1</v>
      </c>
      <c r="F295" s="38" t="s">
        <v>0</v>
      </c>
      <c r="G295" s="47" t="s">
        <v>1771</v>
      </c>
      <c r="H295" s="4"/>
      <c r="I295" s="4"/>
    </row>
    <row r="296" spans="1:9" ht="19" thickTop="1" thickBot="1" x14ac:dyDescent="0.25">
      <c r="A296" s="40">
        <v>33045</v>
      </c>
      <c r="B296" s="49" t="s">
        <v>423</v>
      </c>
      <c r="C296" s="35"/>
      <c r="D296" s="36">
        <v>13.25</v>
      </c>
      <c r="E296" s="37">
        <v>1</v>
      </c>
      <c r="F296" s="38" t="s">
        <v>0</v>
      </c>
      <c r="G296" s="47" t="s">
        <v>1772</v>
      </c>
      <c r="H296" s="4"/>
      <c r="I296" s="4"/>
    </row>
    <row r="297" spans="1:9" ht="19" thickTop="1" thickBot="1" x14ac:dyDescent="0.25">
      <c r="A297" s="40">
        <v>33046</v>
      </c>
      <c r="B297" s="49" t="s">
        <v>424</v>
      </c>
      <c r="C297" s="35"/>
      <c r="D297" s="36">
        <v>13.25</v>
      </c>
      <c r="E297" s="37">
        <v>1</v>
      </c>
      <c r="F297" s="38" t="s">
        <v>0</v>
      </c>
      <c r="G297" s="47" t="s">
        <v>1773</v>
      </c>
      <c r="H297" s="4"/>
      <c r="I297" s="4"/>
    </row>
    <row r="298" spans="1:9" ht="19" thickTop="1" thickBot="1" x14ac:dyDescent="0.25">
      <c r="A298" s="40">
        <v>33047</v>
      </c>
      <c r="B298" s="49" t="s">
        <v>425</v>
      </c>
      <c r="C298" s="35"/>
      <c r="D298" s="36">
        <v>13.25</v>
      </c>
      <c r="E298" s="37">
        <v>1</v>
      </c>
      <c r="F298" s="38" t="s">
        <v>0</v>
      </c>
      <c r="G298" s="47" t="s">
        <v>1774</v>
      </c>
      <c r="H298" s="4"/>
      <c r="I298" s="4"/>
    </row>
    <row r="299" spans="1:9" ht="19" thickTop="1" thickBot="1" x14ac:dyDescent="0.25">
      <c r="A299" s="40">
        <v>33048</v>
      </c>
      <c r="B299" s="49" t="s">
        <v>426</v>
      </c>
      <c r="C299" s="35"/>
      <c r="D299" s="36">
        <v>13.45</v>
      </c>
      <c r="E299" s="37">
        <v>1</v>
      </c>
      <c r="F299" s="38" t="s">
        <v>0</v>
      </c>
      <c r="G299" s="47" t="s">
        <v>1775</v>
      </c>
      <c r="H299" s="4"/>
      <c r="I299" s="4"/>
    </row>
    <row r="300" spans="1:9" ht="19" thickTop="1" thickBot="1" x14ac:dyDescent="0.25">
      <c r="A300" s="40">
        <v>33048</v>
      </c>
      <c r="B300" s="49" t="s">
        <v>426</v>
      </c>
      <c r="C300" s="35"/>
      <c r="D300" s="36">
        <v>13.45</v>
      </c>
      <c r="E300" s="38" t="s">
        <v>243</v>
      </c>
      <c r="F300" s="38" t="s">
        <v>0</v>
      </c>
      <c r="G300" s="47" t="s">
        <v>1775</v>
      </c>
      <c r="H300" s="4"/>
      <c r="I300" s="4"/>
    </row>
    <row r="301" spans="1:9" ht="19" thickTop="1" thickBot="1" x14ac:dyDescent="0.25">
      <c r="A301" s="40">
        <v>33062</v>
      </c>
      <c r="B301" s="49" t="s">
        <v>427</v>
      </c>
      <c r="C301" s="35"/>
      <c r="D301" s="36">
        <v>8</v>
      </c>
      <c r="E301" s="37">
        <v>1</v>
      </c>
      <c r="F301" s="38" t="s">
        <v>0</v>
      </c>
      <c r="G301" s="47" t="s">
        <v>1776</v>
      </c>
      <c r="H301" s="4"/>
      <c r="I301" s="4"/>
    </row>
    <row r="302" spans="1:9" ht="19" thickTop="1" thickBot="1" x14ac:dyDescent="0.25">
      <c r="A302" s="40">
        <v>35000</v>
      </c>
      <c r="B302" s="49" t="s">
        <v>428</v>
      </c>
      <c r="C302" s="35"/>
      <c r="D302" s="36">
        <v>7.3</v>
      </c>
      <c r="E302" s="37">
        <v>1</v>
      </c>
      <c r="F302" s="38" t="s">
        <v>0</v>
      </c>
      <c r="G302" s="47" t="s">
        <v>1777</v>
      </c>
      <c r="H302" s="4"/>
      <c r="I302" s="4"/>
    </row>
    <row r="303" spans="1:9" ht="19" thickTop="1" thickBot="1" x14ac:dyDescent="0.25">
      <c r="A303" s="40">
        <v>35001</v>
      </c>
      <c r="B303" s="49" t="s">
        <v>429</v>
      </c>
      <c r="C303" s="35"/>
      <c r="D303" s="36">
        <v>7.3</v>
      </c>
      <c r="E303" s="37">
        <v>1</v>
      </c>
      <c r="F303" s="38" t="s">
        <v>0</v>
      </c>
      <c r="G303" s="47" t="s">
        <v>1778</v>
      </c>
      <c r="H303" s="4"/>
      <c r="I303" s="4"/>
    </row>
    <row r="304" spans="1:9" ht="19" thickTop="1" thickBot="1" x14ac:dyDescent="0.25">
      <c r="A304" s="40">
        <v>35002</v>
      </c>
      <c r="B304" s="49" t="s">
        <v>430</v>
      </c>
      <c r="C304" s="35"/>
      <c r="D304" s="36">
        <v>6.95</v>
      </c>
      <c r="E304" s="37">
        <v>1</v>
      </c>
      <c r="F304" s="38" t="s">
        <v>0</v>
      </c>
      <c r="G304" s="47" t="s">
        <v>1779</v>
      </c>
      <c r="H304" s="4"/>
      <c r="I304" s="4"/>
    </row>
    <row r="305" spans="1:9" ht="19" thickTop="1" thickBot="1" x14ac:dyDescent="0.25">
      <c r="A305" s="40">
        <v>35003</v>
      </c>
      <c r="B305" s="49" t="s">
        <v>431</v>
      </c>
      <c r="C305" s="35"/>
      <c r="D305" s="36">
        <v>7.3</v>
      </c>
      <c r="E305" s="37">
        <v>1</v>
      </c>
      <c r="F305" s="38" t="s">
        <v>0</v>
      </c>
      <c r="G305" s="47" t="s">
        <v>1780</v>
      </c>
      <c r="H305" s="4"/>
      <c r="I305" s="4"/>
    </row>
    <row r="306" spans="1:9" ht="19" thickTop="1" thickBot="1" x14ac:dyDescent="0.25">
      <c r="A306" s="40">
        <v>35004</v>
      </c>
      <c r="B306" s="49" t="s">
        <v>432</v>
      </c>
      <c r="C306" s="35"/>
      <c r="D306" s="36">
        <v>7.3</v>
      </c>
      <c r="E306" s="37">
        <v>1</v>
      </c>
      <c r="F306" s="38" t="s">
        <v>0</v>
      </c>
      <c r="G306" s="47" t="s">
        <v>1781</v>
      </c>
      <c r="H306" s="4"/>
      <c r="I306" s="4"/>
    </row>
    <row r="307" spans="1:9" ht="19" thickTop="1" thickBot="1" x14ac:dyDescent="0.25">
      <c r="A307" s="40">
        <v>35005</v>
      </c>
      <c r="B307" s="49" t="s">
        <v>433</v>
      </c>
      <c r="C307" s="35"/>
      <c r="D307" s="36">
        <v>7.3</v>
      </c>
      <c r="E307" s="37">
        <v>1</v>
      </c>
      <c r="F307" s="38" t="s">
        <v>0</v>
      </c>
      <c r="G307" s="47" t="s">
        <v>1782</v>
      </c>
      <c r="H307" s="4"/>
      <c r="I307" s="4"/>
    </row>
    <row r="308" spans="1:9" ht="19" thickTop="1" thickBot="1" x14ac:dyDescent="0.25">
      <c r="A308" s="40">
        <v>35006</v>
      </c>
      <c r="B308" s="49" t="s">
        <v>434</v>
      </c>
      <c r="C308" s="35"/>
      <c r="D308" s="36">
        <v>7.3</v>
      </c>
      <c r="E308" s="37">
        <v>1</v>
      </c>
      <c r="F308" s="38" t="s">
        <v>0</v>
      </c>
      <c r="G308" s="47" t="s">
        <v>1783</v>
      </c>
      <c r="H308" s="4"/>
      <c r="I308" s="4"/>
    </row>
    <row r="309" spans="1:9" ht="19" thickTop="1" thickBot="1" x14ac:dyDescent="0.25">
      <c r="A309" s="40">
        <v>35007</v>
      </c>
      <c r="B309" s="49" t="s">
        <v>435</v>
      </c>
      <c r="C309" s="35"/>
      <c r="D309" s="36">
        <v>8</v>
      </c>
      <c r="E309" s="37">
        <v>1</v>
      </c>
      <c r="F309" s="38" t="s">
        <v>0</v>
      </c>
      <c r="G309" s="47" t="s">
        <v>1784</v>
      </c>
      <c r="H309" s="4"/>
      <c r="I309" s="4"/>
    </row>
    <row r="310" spans="1:9" ht="19" thickTop="1" thickBot="1" x14ac:dyDescent="0.25">
      <c r="A310" s="40">
        <v>35008</v>
      </c>
      <c r="B310" s="49" t="s">
        <v>436</v>
      </c>
      <c r="C310" s="35"/>
      <c r="D310" s="36">
        <v>7.3</v>
      </c>
      <c r="E310" s="37">
        <v>1</v>
      </c>
      <c r="F310" s="38" t="s">
        <v>0</v>
      </c>
      <c r="G310" s="47" t="s">
        <v>1785</v>
      </c>
      <c r="H310" s="4"/>
      <c r="I310" s="4"/>
    </row>
    <row r="311" spans="1:9" ht="19" thickTop="1" thickBot="1" x14ac:dyDescent="0.25">
      <c r="A311" s="40">
        <v>35009</v>
      </c>
      <c r="B311" s="49" t="s">
        <v>437</v>
      </c>
      <c r="C311" s="35"/>
      <c r="D311" s="36">
        <v>7.3</v>
      </c>
      <c r="E311" s="37">
        <v>1</v>
      </c>
      <c r="F311" s="38" t="s">
        <v>0</v>
      </c>
      <c r="G311" s="47" t="s">
        <v>1786</v>
      </c>
      <c r="H311" s="4"/>
      <c r="I311" s="4"/>
    </row>
    <row r="312" spans="1:9" ht="19" thickTop="1" thickBot="1" x14ac:dyDescent="0.25">
      <c r="A312" s="40">
        <v>35010</v>
      </c>
      <c r="B312" s="49" t="s">
        <v>438</v>
      </c>
      <c r="C312" s="35"/>
      <c r="D312" s="36">
        <v>9.9</v>
      </c>
      <c r="E312" s="37">
        <v>1</v>
      </c>
      <c r="F312" s="38" t="s">
        <v>0</v>
      </c>
      <c r="G312" s="47" t="s">
        <v>1787</v>
      </c>
      <c r="H312" s="4"/>
      <c r="I312" s="4"/>
    </row>
    <row r="313" spans="1:9" ht="19" thickTop="1" thickBot="1" x14ac:dyDescent="0.25">
      <c r="A313" s="40">
        <v>35011</v>
      </c>
      <c r="B313" s="49" t="s">
        <v>439</v>
      </c>
      <c r="C313" s="35"/>
      <c r="D313" s="36">
        <v>9.1</v>
      </c>
      <c r="E313" s="37">
        <v>1</v>
      </c>
      <c r="F313" s="38" t="s">
        <v>0</v>
      </c>
      <c r="G313" s="47" t="s">
        <v>1788</v>
      </c>
      <c r="H313" s="4"/>
      <c r="I313" s="4"/>
    </row>
    <row r="314" spans="1:9" ht="19" thickTop="1" thickBot="1" x14ac:dyDescent="0.25">
      <c r="A314" s="40">
        <v>35013</v>
      </c>
      <c r="B314" s="49" t="s">
        <v>440</v>
      </c>
      <c r="C314" s="35"/>
      <c r="D314" s="36">
        <v>6</v>
      </c>
      <c r="E314" s="37">
        <v>1</v>
      </c>
      <c r="F314" s="38" t="s">
        <v>0</v>
      </c>
      <c r="G314" s="47" t="s">
        <v>1789</v>
      </c>
      <c r="H314" s="4"/>
      <c r="I314" s="4"/>
    </row>
    <row r="315" spans="1:9" ht="19" thickTop="1" thickBot="1" x14ac:dyDescent="0.25">
      <c r="A315" s="40">
        <v>35015</v>
      </c>
      <c r="B315" s="49" t="s">
        <v>441</v>
      </c>
      <c r="C315" s="35"/>
      <c r="D315" s="36">
        <v>6.1</v>
      </c>
      <c r="E315" s="37">
        <v>1</v>
      </c>
      <c r="F315" s="38" t="s">
        <v>0</v>
      </c>
      <c r="G315" s="47" t="s">
        <v>1790</v>
      </c>
      <c r="H315" s="4"/>
      <c r="I315" s="4"/>
    </row>
    <row r="316" spans="1:9" ht="19" thickTop="1" thickBot="1" x14ac:dyDescent="0.25">
      <c r="A316" s="40">
        <v>35016</v>
      </c>
      <c r="B316" s="49" t="s">
        <v>442</v>
      </c>
      <c r="C316" s="35"/>
      <c r="D316" s="36">
        <v>8.15</v>
      </c>
      <c r="E316" s="37">
        <v>1</v>
      </c>
      <c r="F316" s="38" t="s">
        <v>0</v>
      </c>
      <c r="G316" s="47" t="s">
        <v>1791</v>
      </c>
      <c r="H316" s="4"/>
      <c r="I316" s="4"/>
    </row>
    <row r="317" spans="1:9" ht="19" thickTop="1" thickBot="1" x14ac:dyDescent="0.25">
      <c r="A317" s="40">
        <v>35017</v>
      </c>
      <c r="B317" s="49" t="s">
        <v>443</v>
      </c>
      <c r="C317" s="35"/>
      <c r="D317" s="36">
        <v>8.3000000000000007</v>
      </c>
      <c r="E317" s="37">
        <v>1</v>
      </c>
      <c r="F317" s="38" t="s">
        <v>0</v>
      </c>
      <c r="G317" s="47" t="s">
        <v>1792</v>
      </c>
      <c r="H317" s="4"/>
      <c r="I317" s="4"/>
    </row>
    <row r="318" spans="1:9" ht="19" thickTop="1" thickBot="1" x14ac:dyDescent="0.25">
      <c r="A318" s="40">
        <v>35120</v>
      </c>
      <c r="B318" s="49" t="s">
        <v>444</v>
      </c>
      <c r="C318" s="35"/>
      <c r="D318" s="36">
        <v>7.3</v>
      </c>
      <c r="E318" s="37">
        <v>1</v>
      </c>
      <c r="F318" s="38" t="s">
        <v>0</v>
      </c>
      <c r="G318" s="47" t="s">
        <v>1793</v>
      </c>
      <c r="H318" s="4"/>
      <c r="I318" s="4"/>
    </row>
    <row r="319" spans="1:9" ht="19" thickTop="1" thickBot="1" x14ac:dyDescent="0.25">
      <c r="A319" s="40">
        <v>35121</v>
      </c>
      <c r="B319" s="49" t="s">
        <v>445</v>
      </c>
      <c r="C319" s="35"/>
      <c r="D319" s="36">
        <v>7.05</v>
      </c>
      <c r="E319" s="37">
        <v>1</v>
      </c>
      <c r="F319" s="38" t="s">
        <v>0</v>
      </c>
      <c r="G319" s="47" t="s">
        <v>1794</v>
      </c>
      <c r="H319" s="4"/>
      <c r="I319" s="4"/>
    </row>
    <row r="320" spans="1:9" ht="19" thickTop="1" thickBot="1" x14ac:dyDescent="0.25">
      <c r="A320" s="40">
        <v>35122</v>
      </c>
      <c r="B320" s="49" t="s">
        <v>446</v>
      </c>
      <c r="C320" s="35"/>
      <c r="D320" s="36">
        <v>7</v>
      </c>
      <c r="E320" s="37">
        <v>1</v>
      </c>
      <c r="F320" s="38" t="s">
        <v>0</v>
      </c>
      <c r="G320" s="47" t="s">
        <v>1795</v>
      </c>
      <c r="H320" s="4"/>
      <c r="I320" s="4"/>
    </row>
    <row r="321" spans="1:9" ht="19" thickTop="1" thickBot="1" x14ac:dyDescent="0.25">
      <c r="A321" s="40">
        <v>35123</v>
      </c>
      <c r="B321" s="49" t="s">
        <v>447</v>
      </c>
      <c r="C321" s="35"/>
      <c r="D321" s="36">
        <v>6</v>
      </c>
      <c r="E321" s="37">
        <v>1</v>
      </c>
      <c r="F321" s="38" t="s">
        <v>0</v>
      </c>
      <c r="G321" s="47" t="s">
        <v>1796</v>
      </c>
      <c r="H321" s="4"/>
      <c r="I321" s="4"/>
    </row>
    <row r="322" spans="1:9" ht="19" thickTop="1" thickBot="1" x14ac:dyDescent="0.25">
      <c r="A322" s="40">
        <v>35124</v>
      </c>
      <c r="B322" s="49" t="s">
        <v>448</v>
      </c>
      <c r="C322" s="35"/>
      <c r="D322" s="36">
        <v>7.9</v>
      </c>
      <c r="E322" s="37">
        <v>1</v>
      </c>
      <c r="F322" s="38" t="s">
        <v>0</v>
      </c>
      <c r="G322" s="47" t="s">
        <v>1797</v>
      </c>
      <c r="H322" s="4"/>
      <c r="I322" s="4"/>
    </row>
    <row r="323" spans="1:9" ht="19" thickTop="1" thickBot="1" x14ac:dyDescent="0.25">
      <c r="A323" s="40">
        <v>35125</v>
      </c>
      <c r="B323" s="49" t="s">
        <v>449</v>
      </c>
      <c r="C323" s="35"/>
      <c r="D323" s="36">
        <v>6.35</v>
      </c>
      <c r="E323" s="37">
        <v>1</v>
      </c>
      <c r="F323" s="38" t="s">
        <v>0</v>
      </c>
      <c r="G323" s="47" t="s">
        <v>1798</v>
      </c>
      <c r="H323" s="4"/>
      <c r="I323" s="4"/>
    </row>
    <row r="324" spans="1:9" ht="19" thickTop="1" thickBot="1" x14ac:dyDescent="0.25">
      <c r="A324" s="40">
        <v>35126</v>
      </c>
      <c r="B324" s="49" t="s">
        <v>450</v>
      </c>
      <c r="C324" s="35"/>
      <c r="D324" s="36">
        <v>7</v>
      </c>
      <c r="E324" s="37">
        <v>1</v>
      </c>
      <c r="F324" s="38" t="s">
        <v>0</v>
      </c>
      <c r="G324" s="47" t="s">
        <v>1799</v>
      </c>
      <c r="H324" s="4"/>
      <c r="I324" s="4"/>
    </row>
    <row r="325" spans="1:9" ht="19" thickTop="1" thickBot="1" x14ac:dyDescent="0.25">
      <c r="A325" s="40">
        <v>35127</v>
      </c>
      <c r="B325" s="49" t="s">
        <v>451</v>
      </c>
      <c r="C325" s="35"/>
      <c r="D325" s="36">
        <v>7.05</v>
      </c>
      <c r="E325" s="37">
        <v>1</v>
      </c>
      <c r="F325" s="38" t="s">
        <v>0</v>
      </c>
      <c r="G325" s="47" t="s">
        <v>1800</v>
      </c>
      <c r="H325" s="4"/>
      <c r="I325" s="4"/>
    </row>
    <row r="326" spans="1:9" ht="19" thickTop="1" thickBot="1" x14ac:dyDescent="0.25">
      <c r="A326" s="40">
        <v>36000</v>
      </c>
      <c r="B326" s="49" t="s">
        <v>452</v>
      </c>
      <c r="C326" s="35"/>
      <c r="D326" s="36">
        <v>9.9</v>
      </c>
      <c r="E326" s="37">
        <v>1</v>
      </c>
      <c r="F326" s="38" t="s">
        <v>0</v>
      </c>
      <c r="G326" s="47" t="s">
        <v>1801</v>
      </c>
      <c r="H326" s="4"/>
      <c r="I326" s="4"/>
    </row>
    <row r="327" spans="1:9" ht="19" thickTop="1" thickBot="1" x14ac:dyDescent="0.25">
      <c r="A327" s="40">
        <v>36001</v>
      </c>
      <c r="B327" s="49" t="s">
        <v>453</v>
      </c>
      <c r="C327" s="35"/>
      <c r="D327" s="36">
        <v>9.9</v>
      </c>
      <c r="E327" s="37">
        <v>1</v>
      </c>
      <c r="F327" s="38" t="s">
        <v>0</v>
      </c>
      <c r="G327" s="47" t="s">
        <v>1802</v>
      </c>
      <c r="H327" s="4"/>
      <c r="I327" s="4"/>
    </row>
    <row r="328" spans="1:9" ht="19" thickTop="1" thickBot="1" x14ac:dyDescent="0.25">
      <c r="A328" s="40">
        <v>36002</v>
      </c>
      <c r="B328" s="49" t="s">
        <v>454</v>
      </c>
      <c r="C328" s="35"/>
      <c r="D328" s="36">
        <v>9.9</v>
      </c>
      <c r="E328" s="37">
        <v>1</v>
      </c>
      <c r="F328" s="38" t="s">
        <v>0</v>
      </c>
      <c r="G328" s="47" t="s">
        <v>1803</v>
      </c>
      <c r="H328" s="4"/>
      <c r="I328" s="4"/>
    </row>
    <row r="329" spans="1:9" ht="19" thickTop="1" thickBot="1" x14ac:dyDescent="0.25">
      <c r="A329" s="40">
        <v>36003</v>
      </c>
      <c r="B329" s="49" t="s">
        <v>455</v>
      </c>
      <c r="C329" s="35"/>
      <c r="D329" s="36">
        <v>9.9</v>
      </c>
      <c r="E329" s="37">
        <v>1</v>
      </c>
      <c r="F329" s="38" t="s">
        <v>0</v>
      </c>
      <c r="G329" s="47" t="s">
        <v>1804</v>
      </c>
      <c r="H329" s="4"/>
      <c r="I329" s="4"/>
    </row>
    <row r="330" spans="1:9" ht="19" thickTop="1" thickBot="1" x14ac:dyDescent="0.25">
      <c r="A330" s="40">
        <v>36004</v>
      </c>
      <c r="B330" s="49" t="s">
        <v>456</v>
      </c>
      <c r="C330" s="35"/>
      <c r="D330" s="36">
        <v>10.65</v>
      </c>
      <c r="E330" s="37">
        <v>1</v>
      </c>
      <c r="F330" s="38" t="s">
        <v>0</v>
      </c>
      <c r="G330" s="47" t="s">
        <v>1805</v>
      </c>
      <c r="H330" s="4"/>
      <c r="I330" s="4"/>
    </row>
    <row r="331" spans="1:9" ht="19" thickTop="1" thickBot="1" x14ac:dyDescent="0.25">
      <c r="A331" s="40">
        <v>36005</v>
      </c>
      <c r="B331" s="49" t="s">
        <v>457</v>
      </c>
      <c r="C331" s="35"/>
      <c r="D331" s="36">
        <v>9.9</v>
      </c>
      <c r="E331" s="37">
        <v>1</v>
      </c>
      <c r="F331" s="38" t="s">
        <v>0</v>
      </c>
      <c r="G331" s="47" t="s">
        <v>1806</v>
      </c>
      <c r="H331" s="4"/>
      <c r="I331" s="4"/>
    </row>
    <row r="332" spans="1:9" ht="19" thickTop="1" thickBot="1" x14ac:dyDescent="0.25">
      <c r="A332" s="40">
        <v>36006</v>
      </c>
      <c r="B332" s="49" t="s">
        <v>458</v>
      </c>
      <c r="C332" s="35"/>
      <c r="D332" s="36">
        <v>9.9</v>
      </c>
      <c r="E332" s="37">
        <v>1</v>
      </c>
      <c r="F332" s="38" t="s">
        <v>0</v>
      </c>
      <c r="G332" s="47" t="s">
        <v>1807</v>
      </c>
      <c r="H332" s="4"/>
      <c r="I332" s="4"/>
    </row>
    <row r="333" spans="1:9" ht="19" thickTop="1" thickBot="1" x14ac:dyDescent="0.25">
      <c r="A333" s="40">
        <v>36007</v>
      </c>
      <c r="B333" s="49" t="s">
        <v>459</v>
      </c>
      <c r="C333" s="35"/>
      <c r="D333" s="36">
        <v>9.9</v>
      </c>
      <c r="E333" s="37">
        <v>1</v>
      </c>
      <c r="F333" s="38" t="s">
        <v>0</v>
      </c>
      <c r="G333" s="47" t="s">
        <v>1808</v>
      </c>
      <c r="H333" s="4"/>
      <c r="I333" s="4"/>
    </row>
    <row r="334" spans="1:9" ht="19" thickTop="1" thickBot="1" x14ac:dyDescent="0.25">
      <c r="A334" s="40">
        <v>36008</v>
      </c>
      <c r="B334" s="49" t="s">
        <v>460</v>
      </c>
      <c r="C334" s="35"/>
      <c r="D334" s="36">
        <v>9.9</v>
      </c>
      <c r="E334" s="37">
        <v>1</v>
      </c>
      <c r="F334" s="38" t="s">
        <v>0</v>
      </c>
      <c r="G334" s="47" t="s">
        <v>1809</v>
      </c>
      <c r="H334" s="4"/>
      <c r="I334" s="4"/>
    </row>
    <row r="335" spans="1:9" ht="19" thickTop="1" thickBot="1" x14ac:dyDescent="0.25">
      <c r="A335" s="40">
        <v>36009</v>
      </c>
      <c r="B335" s="49" t="s">
        <v>461</v>
      </c>
      <c r="C335" s="35"/>
      <c r="D335" s="36">
        <v>9.9</v>
      </c>
      <c r="E335" s="37">
        <v>1</v>
      </c>
      <c r="F335" s="38" t="s">
        <v>0</v>
      </c>
      <c r="G335" s="47" t="s">
        <v>1810</v>
      </c>
      <c r="H335" s="4"/>
      <c r="I335" s="4"/>
    </row>
    <row r="336" spans="1:9" ht="19" thickTop="1" thickBot="1" x14ac:dyDescent="0.25">
      <c r="A336" s="40">
        <v>36010</v>
      </c>
      <c r="B336" s="49" t="s">
        <v>462</v>
      </c>
      <c r="C336" s="35"/>
      <c r="D336" s="36">
        <v>9.9</v>
      </c>
      <c r="E336" s="37">
        <v>1</v>
      </c>
      <c r="F336" s="38" t="s">
        <v>0</v>
      </c>
      <c r="G336" s="47" t="s">
        <v>1811</v>
      </c>
      <c r="H336" s="4"/>
      <c r="I336" s="4"/>
    </row>
    <row r="337" spans="1:9" ht="19" thickTop="1" thickBot="1" x14ac:dyDescent="0.25">
      <c r="A337" s="40">
        <v>36011</v>
      </c>
      <c r="B337" s="49" t="s">
        <v>463</v>
      </c>
      <c r="C337" s="35"/>
      <c r="D337" s="36">
        <v>9.9</v>
      </c>
      <c r="E337" s="37">
        <v>1</v>
      </c>
      <c r="F337" s="38" t="s">
        <v>0</v>
      </c>
      <c r="G337" s="47" t="s">
        <v>1812</v>
      </c>
      <c r="H337" s="4"/>
      <c r="I337" s="4"/>
    </row>
    <row r="338" spans="1:9" ht="19" thickTop="1" thickBot="1" x14ac:dyDescent="0.25">
      <c r="A338" s="40">
        <v>36012</v>
      </c>
      <c r="B338" s="49" t="s">
        <v>464</v>
      </c>
      <c r="C338" s="35"/>
      <c r="D338" s="36">
        <v>9.9</v>
      </c>
      <c r="E338" s="37">
        <v>1</v>
      </c>
      <c r="F338" s="38" t="s">
        <v>0</v>
      </c>
      <c r="G338" s="47" t="s">
        <v>1813</v>
      </c>
      <c r="H338" s="4"/>
      <c r="I338" s="4"/>
    </row>
    <row r="339" spans="1:9" ht="19" thickTop="1" thickBot="1" x14ac:dyDescent="0.25">
      <c r="A339" s="40">
        <v>36013</v>
      </c>
      <c r="B339" s="49" t="s">
        <v>394</v>
      </c>
      <c r="C339" s="35"/>
      <c r="D339" s="36">
        <v>9.9</v>
      </c>
      <c r="E339" s="37">
        <v>1</v>
      </c>
      <c r="F339" s="38" t="s">
        <v>0</v>
      </c>
      <c r="G339" s="47" t="s">
        <v>1814</v>
      </c>
      <c r="H339" s="4"/>
      <c r="I339" s="4"/>
    </row>
    <row r="340" spans="1:9" ht="19" thickTop="1" thickBot="1" x14ac:dyDescent="0.25">
      <c r="A340" s="40">
        <v>36014</v>
      </c>
      <c r="B340" s="49" t="s">
        <v>465</v>
      </c>
      <c r="C340" s="35"/>
      <c r="D340" s="36">
        <v>9.9</v>
      </c>
      <c r="E340" s="37">
        <v>1</v>
      </c>
      <c r="F340" s="38" t="s">
        <v>0</v>
      </c>
      <c r="G340" s="47" t="s">
        <v>1815</v>
      </c>
      <c r="H340" s="4"/>
      <c r="I340" s="4"/>
    </row>
    <row r="341" spans="1:9" ht="19" thickTop="1" thickBot="1" x14ac:dyDescent="0.25">
      <c r="A341" s="40">
        <v>36015</v>
      </c>
      <c r="B341" s="49" t="s">
        <v>461</v>
      </c>
      <c r="C341" s="35"/>
      <c r="D341" s="36">
        <v>9.9</v>
      </c>
      <c r="E341" s="37">
        <v>1</v>
      </c>
      <c r="F341" s="38" t="s">
        <v>0</v>
      </c>
      <c r="G341" s="47" t="s">
        <v>1816</v>
      </c>
      <c r="H341" s="4"/>
      <c r="I341" s="4"/>
    </row>
    <row r="342" spans="1:9" ht="19" thickTop="1" thickBot="1" x14ac:dyDescent="0.25">
      <c r="A342" s="40">
        <v>36016</v>
      </c>
      <c r="B342" s="49" t="s">
        <v>466</v>
      </c>
      <c r="C342" s="35"/>
      <c r="D342" s="36">
        <v>9.9</v>
      </c>
      <c r="E342" s="37">
        <v>1</v>
      </c>
      <c r="F342" s="38" t="s">
        <v>0</v>
      </c>
      <c r="G342" s="47" t="s">
        <v>1817</v>
      </c>
      <c r="H342" s="4"/>
      <c r="I342" s="4"/>
    </row>
    <row r="343" spans="1:9" ht="19" thickTop="1" thickBot="1" x14ac:dyDescent="0.25">
      <c r="A343" s="40">
        <v>36017</v>
      </c>
      <c r="B343" s="49" t="s">
        <v>467</v>
      </c>
      <c r="C343" s="35"/>
      <c r="D343" s="36">
        <v>9.9</v>
      </c>
      <c r="E343" s="37">
        <v>1</v>
      </c>
      <c r="F343" s="38" t="s">
        <v>0</v>
      </c>
      <c r="G343" s="47" t="s">
        <v>1818</v>
      </c>
      <c r="H343" s="4"/>
      <c r="I343" s="4"/>
    </row>
    <row r="344" spans="1:9" ht="19" thickTop="1" thickBot="1" x14ac:dyDescent="0.25">
      <c r="A344" s="40">
        <v>36101</v>
      </c>
      <c r="B344" s="49" t="s">
        <v>453</v>
      </c>
      <c r="C344" s="35"/>
      <c r="D344" s="36">
        <v>7.9</v>
      </c>
      <c r="E344" s="37">
        <v>1</v>
      </c>
      <c r="F344" s="38" t="s">
        <v>0</v>
      </c>
      <c r="G344" s="47" t="s">
        <v>1819</v>
      </c>
      <c r="H344" s="4"/>
      <c r="I344" s="4"/>
    </row>
    <row r="345" spans="1:9" ht="19" thickTop="1" thickBot="1" x14ac:dyDescent="0.25">
      <c r="A345" s="40">
        <v>36102</v>
      </c>
      <c r="B345" s="49" t="s">
        <v>468</v>
      </c>
      <c r="C345" s="35"/>
      <c r="D345" s="36">
        <v>7.9</v>
      </c>
      <c r="E345" s="37">
        <v>1</v>
      </c>
      <c r="F345" s="38" t="s">
        <v>0</v>
      </c>
      <c r="G345" s="47" t="s">
        <v>1820</v>
      </c>
      <c r="H345" s="4"/>
      <c r="I345" s="4"/>
    </row>
    <row r="346" spans="1:9" ht="19" thickTop="1" thickBot="1" x14ac:dyDescent="0.25">
      <c r="A346" s="40">
        <v>36103</v>
      </c>
      <c r="B346" s="49" t="s">
        <v>469</v>
      </c>
      <c r="C346" s="35"/>
      <c r="D346" s="36">
        <v>7.9</v>
      </c>
      <c r="E346" s="37">
        <v>1</v>
      </c>
      <c r="F346" s="38" t="s">
        <v>0</v>
      </c>
      <c r="G346" s="47" t="s">
        <v>1821</v>
      </c>
      <c r="H346" s="4"/>
      <c r="I346" s="4"/>
    </row>
    <row r="347" spans="1:9" ht="19" thickTop="1" thickBot="1" x14ac:dyDescent="0.25">
      <c r="A347" s="40">
        <v>36104</v>
      </c>
      <c r="B347" s="49" t="s">
        <v>470</v>
      </c>
      <c r="C347" s="35"/>
      <c r="D347" s="36">
        <v>7.9</v>
      </c>
      <c r="E347" s="37">
        <v>1</v>
      </c>
      <c r="F347" s="38" t="s">
        <v>0</v>
      </c>
      <c r="G347" s="47" t="s">
        <v>1822</v>
      </c>
      <c r="H347" s="4"/>
      <c r="I347" s="4"/>
    </row>
    <row r="348" spans="1:9" ht="19" thickTop="1" thickBot="1" x14ac:dyDescent="0.25">
      <c r="A348" s="40">
        <v>36105</v>
      </c>
      <c r="B348" s="49" t="s">
        <v>471</v>
      </c>
      <c r="C348" s="35"/>
      <c r="D348" s="36">
        <v>7.9</v>
      </c>
      <c r="E348" s="37">
        <v>1</v>
      </c>
      <c r="F348" s="38" t="s">
        <v>0</v>
      </c>
      <c r="G348" s="47" t="s">
        <v>1823</v>
      </c>
      <c r="H348" s="4"/>
      <c r="I348" s="4"/>
    </row>
    <row r="349" spans="1:9" ht="19" thickTop="1" thickBot="1" x14ac:dyDescent="0.25">
      <c r="A349" s="40">
        <v>36106</v>
      </c>
      <c r="B349" s="49" t="s">
        <v>472</v>
      </c>
      <c r="C349" s="35"/>
      <c r="D349" s="36">
        <v>7.9</v>
      </c>
      <c r="E349" s="37">
        <v>1</v>
      </c>
      <c r="F349" s="38" t="s">
        <v>0</v>
      </c>
      <c r="G349" s="47" t="s">
        <v>1824</v>
      </c>
      <c r="H349" s="4"/>
      <c r="I349" s="4"/>
    </row>
    <row r="350" spans="1:9" ht="19" thickTop="1" thickBot="1" x14ac:dyDescent="0.25">
      <c r="A350" s="40">
        <v>36107</v>
      </c>
      <c r="B350" s="49" t="s">
        <v>473</v>
      </c>
      <c r="C350" s="35"/>
      <c r="D350" s="36">
        <v>7.9</v>
      </c>
      <c r="E350" s="37">
        <v>1</v>
      </c>
      <c r="F350" s="38" t="s">
        <v>0</v>
      </c>
      <c r="G350" s="47" t="s">
        <v>1825</v>
      </c>
      <c r="H350" s="4"/>
      <c r="I350" s="4"/>
    </row>
    <row r="351" spans="1:9" ht="19" thickTop="1" thickBot="1" x14ac:dyDescent="0.25">
      <c r="A351" s="40">
        <v>36111</v>
      </c>
      <c r="B351" s="49" t="s">
        <v>474</v>
      </c>
      <c r="C351" s="35"/>
      <c r="D351" s="36">
        <v>7.5</v>
      </c>
      <c r="E351" s="37">
        <v>1</v>
      </c>
      <c r="F351" s="38" t="s">
        <v>0</v>
      </c>
      <c r="G351" s="47" t="s">
        <v>1826</v>
      </c>
      <c r="H351" s="4"/>
      <c r="I351" s="4"/>
    </row>
    <row r="352" spans="1:9" ht="19" thickTop="1" thickBot="1" x14ac:dyDescent="0.25">
      <c r="A352" s="40">
        <v>36112</v>
      </c>
      <c r="B352" s="49" t="s">
        <v>475</v>
      </c>
      <c r="C352" s="35"/>
      <c r="D352" s="36">
        <v>7.9</v>
      </c>
      <c r="E352" s="37">
        <v>1</v>
      </c>
      <c r="F352" s="38" t="s">
        <v>0</v>
      </c>
      <c r="G352" s="47" t="s">
        <v>1827</v>
      </c>
      <c r="H352" s="4"/>
      <c r="I352" s="4"/>
    </row>
    <row r="353" spans="1:9" ht="19" thickTop="1" thickBot="1" x14ac:dyDescent="0.25">
      <c r="A353" s="40">
        <v>36113</v>
      </c>
      <c r="B353" s="49" t="s">
        <v>476</v>
      </c>
      <c r="C353" s="35"/>
      <c r="D353" s="36">
        <v>7.9</v>
      </c>
      <c r="E353" s="37">
        <v>1</v>
      </c>
      <c r="F353" s="38" t="s">
        <v>0</v>
      </c>
      <c r="G353" s="47" t="s">
        <v>1828</v>
      </c>
      <c r="H353" s="4"/>
      <c r="I353" s="4"/>
    </row>
    <row r="354" spans="1:9" ht="19" thickTop="1" thickBot="1" x14ac:dyDescent="0.25">
      <c r="A354" s="40">
        <v>36120</v>
      </c>
      <c r="B354" s="49" t="s">
        <v>477</v>
      </c>
      <c r="C354" s="35"/>
      <c r="D354" s="36">
        <v>8.9</v>
      </c>
      <c r="E354" s="37">
        <v>1</v>
      </c>
      <c r="F354" s="38" t="s">
        <v>0</v>
      </c>
      <c r="G354" s="47" t="s">
        <v>1829</v>
      </c>
      <c r="H354" s="4"/>
      <c r="I354" s="4"/>
    </row>
    <row r="355" spans="1:9" ht="19" thickTop="1" thickBot="1" x14ac:dyDescent="0.25">
      <c r="A355" s="40">
        <v>36121</v>
      </c>
      <c r="B355" s="49" t="s">
        <v>478</v>
      </c>
      <c r="C355" s="35"/>
      <c r="D355" s="36">
        <v>8.3000000000000007</v>
      </c>
      <c r="E355" s="37">
        <v>1</v>
      </c>
      <c r="F355" s="38" t="s">
        <v>0</v>
      </c>
      <c r="G355" s="47" t="s">
        <v>1830</v>
      </c>
      <c r="H355" s="4"/>
    </row>
    <row r="356" spans="1:9" ht="19" thickTop="1" thickBot="1" x14ac:dyDescent="0.25">
      <c r="A356" s="40">
        <v>36122</v>
      </c>
      <c r="B356" s="49" t="s">
        <v>479</v>
      </c>
      <c r="C356" s="35"/>
      <c r="D356" s="36">
        <v>7.9</v>
      </c>
      <c r="E356" s="37">
        <v>1</v>
      </c>
      <c r="F356" s="38" t="s">
        <v>0</v>
      </c>
      <c r="G356" s="47" t="s">
        <v>1831</v>
      </c>
      <c r="H356" s="4"/>
    </row>
    <row r="357" spans="1:9" ht="19" thickTop="1" thickBot="1" x14ac:dyDescent="0.25">
      <c r="A357" s="40">
        <v>36123</v>
      </c>
      <c r="B357" s="49" t="s">
        <v>480</v>
      </c>
      <c r="C357" s="35"/>
      <c r="D357" s="36">
        <v>7.9</v>
      </c>
      <c r="E357" s="37">
        <v>1</v>
      </c>
      <c r="F357" s="38" t="s">
        <v>0</v>
      </c>
      <c r="G357" s="47" t="s">
        <v>1832</v>
      </c>
      <c r="H357" s="4"/>
    </row>
    <row r="358" spans="1:9" ht="19" thickTop="1" thickBot="1" x14ac:dyDescent="0.25">
      <c r="A358" s="40">
        <v>36124</v>
      </c>
      <c r="B358" s="49" t="s">
        <v>481</v>
      </c>
      <c r="C358" s="35"/>
      <c r="D358" s="36">
        <v>7.9</v>
      </c>
      <c r="E358" s="37">
        <v>1</v>
      </c>
      <c r="F358" s="38" t="s">
        <v>0</v>
      </c>
      <c r="G358" s="47" t="s">
        <v>1833</v>
      </c>
      <c r="H358" s="4"/>
    </row>
    <row r="359" spans="1:9" ht="19" thickTop="1" thickBot="1" x14ac:dyDescent="0.25">
      <c r="A359" s="40">
        <v>36125</v>
      </c>
      <c r="B359" s="49" t="s">
        <v>482</v>
      </c>
      <c r="C359" s="35"/>
      <c r="D359" s="36">
        <v>7.9</v>
      </c>
      <c r="E359" s="37">
        <v>1</v>
      </c>
      <c r="F359" s="38" t="s">
        <v>0</v>
      </c>
      <c r="G359" s="47" t="s">
        <v>1834</v>
      </c>
      <c r="H359" s="4"/>
    </row>
    <row r="360" spans="1:9" ht="19" thickTop="1" thickBot="1" x14ac:dyDescent="0.25">
      <c r="A360" s="40">
        <v>36126</v>
      </c>
      <c r="B360" s="49" t="s">
        <v>483</v>
      </c>
      <c r="C360" s="35"/>
      <c r="D360" s="36">
        <v>8.3000000000000007</v>
      </c>
      <c r="E360" s="37">
        <v>1</v>
      </c>
      <c r="F360" s="38" t="s">
        <v>0</v>
      </c>
      <c r="G360" s="47" t="s">
        <v>1835</v>
      </c>
      <c r="H360" s="4"/>
    </row>
    <row r="361" spans="1:9" ht="19" thickTop="1" thickBot="1" x14ac:dyDescent="0.25">
      <c r="A361" s="40">
        <v>36127</v>
      </c>
      <c r="B361" s="49" t="s">
        <v>484</v>
      </c>
      <c r="C361" s="35"/>
      <c r="D361" s="36">
        <v>8.3000000000000007</v>
      </c>
      <c r="E361" s="37">
        <v>1</v>
      </c>
      <c r="F361" s="38" t="s">
        <v>0</v>
      </c>
      <c r="G361" s="47" t="s">
        <v>1836</v>
      </c>
      <c r="H361" s="4"/>
    </row>
    <row r="362" spans="1:9" ht="19" thickTop="1" thickBot="1" x14ac:dyDescent="0.25">
      <c r="A362" s="40">
        <v>36205</v>
      </c>
      <c r="B362" s="49" t="s">
        <v>485</v>
      </c>
      <c r="C362" s="35"/>
      <c r="D362" s="36">
        <v>10.65</v>
      </c>
      <c r="E362" s="37">
        <v>1</v>
      </c>
      <c r="F362" s="38" t="s">
        <v>0</v>
      </c>
      <c r="G362" s="47" t="s">
        <v>1837</v>
      </c>
      <c r="H362" s="4"/>
    </row>
    <row r="363" spans="1:9" ht="19" thickTop="1" thickBot="1" x14ac:dyDescent="0.25">
      <c r="A363" s="40">
        <v>36206</v>
      </c>
      <c r="B363" s="49" t="s">
        <v>486</v>
      </c>
      <c r="C363" s="35"/>
      <c r="D363" s="36">
        <v>8.9</v>
      </c>
      <c r="E363" s="37">
        <v>1</v>
      </c>
      <c r="F363" s="38" t="s">
        <v>0</v>
      </c>
      <c r="G363" s="47" t="s">
        <v>1838</v>
      </c>
      <c r="H363" s="4"/>
    </row>
    <row r="364" spans="1:9" ht="19" thickTop="1" thickBot="1" x14ac:dyDescent="0.25">
      <c r="A364" s="40">
        <v>40001</v>
      </c>
      <c r="B364" s="49" t="s">
        <v>42</v>
      </c>
      <c r="C364" s="35"/>
      <c r="D364" s="36">
        <v>5.2</v>
      </c>
      <c r="E364" s="37">
        <v>1</v>
      </c>
      <c r="F364" s="38" t="s">
        <v>0</v>
      </c>
      <c r="G364" s="47" t="s">
        <v>1839</v>
      </c>
      <c r="H364" s="4"/>
    </row>
    <row r="365" spans="1:9" ht="19" thickTop="1" thickBot="1" x14ac:dyDescent="0.25">
      <c r="A365" s="40">
        <v>40002</v>
      </c>
      <c r="B365" s="49" t="s">
        <v>487</v>
      </c>
      <c r="C365" s="35"/>
      <c r="D365" s="36">
        <v>8.4499999999999993</v>
      </c>
      <c r="E365" s="37">
        <v>1</v>
      </c>
      <c r="F365" s="38" t="s">
        <v>0</v>
      </c>
      <c r="G365" s="47" t="s">
        <v>1840</v>
      </c>
      <c r="H365" s="4"/>
    </row>
    <row r="366" spans="1:9" ht="19" thickTop="1" thickBot="1" x14ac:dyDescent="0.25">
      <c r="A366" s="40">
        <v>40004</v>
      </c>
      <c r="B366" s="49" t="s">
        <v>489</v>
      </c>
      <c r="C366" s="35"/>
      <c r="D366" s="36">
        <v>5.25</v>
      </c>
      <c r="E366" s="37">
        <v>1</v>
      </c>
      <c r="F366" s="38" t="s">
        <v>0</v>
      </c>
      <c r="G366" s="47" t="s">
        <v>1841</v>
      </c>
      <c r="H366" s="4"/>
    </row>
    <row r="367" spans="1:9" ht="19" thickTop="1" thickBot="1" x14ac:dyDescent="0.25">
      <c r="A367" s="40">
        <v>40005</v>
      </c>
      <c r="B367" s="49" t="s">
        <v>490</v>
      </c>
      <c r="C367" s="35"/>
      <c r="D367" s="36">
        <v>5.15</v>
      </c>
      <c r="E367" s="37">
        <v>1</v>
      </c>
      <c r="F367" s="38" t="s">
        <v>0</v>
      </c>
      <c r="G367" s="47" t="s">
        <v>1842</v>
      </c>
      <c r="H367" s="4"/>
    </row>
    <row r="368" spans="1:9" ht="19" thickTop="1" thickBot="1" x14ac:dyDescent="0.25">
      <c r="A368" s="40">
        <v>40006</v>
      </c>
      <c r="B368" s="49" t="s">
        <v>491</v>
      </c>
      <c r="C368" s="35"/>
      <c r="D368" s="36">
        <v>4.5</v>
      </c>
      <c r="E368" s="37">
        <v>1</v>
      </c>
      <c r="F368" s="38" t="s">
        <v>0</v>
      </c>
      <c r="G368" s="47" t="s">
        <v>1843</v>
      </c>
      <c r="H368" s="4"/>
    </row>
    <row r="369" spans="1:8" ht="19" thickTop="1" thickBot="1" x14ac:dyDescent="0.25">
      <c r="A369" s="40">
        <v>40007</v>
      </c>
      <c r="B369" s="49" t="s">
        <v>492</v>
      </c>
      <c r="C369" s="35"/>
      <c r="D369" s="36">
        <v>4.0999999999999996</v>
      </c>
      <c r="E369" s="37">
        <v>1</v>
      </c>
      <c r="F369" s="38" t="s">
        <v>0</v>
      </c>
      <c r="G369" s="47" t="s">
        <v>1844</v>
      </c>
      <c r="H369" s="4"/>
    </row>
    <row r="370" spans="1:8" ht="19" thickTop="1" thickBot="1" x14ac:dyDescent="0.25">
      <c r="A370" s="40">
        <v>40008</v>
      </c>
      <c r="B370" s="49" t="s">
        <v>493</v>
      </c>
      <c r="C370" s="35"/>
      <c r="D370" s="36">
        <v>4.9000000000000004</v>
      </c>
      <c r="E370" s="37">
        <v>1</v>
      </c>
      <c r="F370" s="38" t="s">
        <v>0</v>
      </c>
      <c r="G370" s="47" t="s">
        <v>1845</v>
      </c>
      <c r="H370" s="4"/>
    </row>
    <row r="371" spans="1:8" ht="19" thickTop="1" thickBot="1" x14ac:dyDescent="0.25">
      <c r="A371" s="40">
        <v>40009</v>
      </c>
      <c r="B371" s="49" t="s">
        <v>494</v>
      </c>
      <c r="C371" s="35"/>
      <c r="D371" s="36">
        <v>4.2</v>
      </c>
      <c r="E371" s="37">
        <v>1</v>
      </c>
      <c r="F371" s="38" t="s">
        <v>0</v>
      </c>
      <c r="G371" s="47" t="s">
        <v>1846</v>
      </c>
      <c r="H371" s="4"/>
    </row>
    <row r="372" spans="1:8" ht="19" thickTop="1" thickBot="1" x14ac:dyDescent="0.25">
      <c r="A372" s="40">
        <v>40010</v>
      </c>
      <c r="B372" s="49" t="s">
        <v>487</v>
      </c>
      <c r="C372" s="35"/>
      <c r="D372" s="36">
        <v>7.75</v>
      </c>
      <c r="E372" s="37">
        <v>1</v>
      </c>
      <c r="F372" s="38" t="s">
        <v>495</v>
      </c>
      <c r="G372" s="47" t="s">
        <v>1847</v>
      </c>
      <c r="H372" s="4"/>
    </row>
    <row r="373" spans="1:8" ht="19" thickTop="1" thickBot="1" x14ac:dyDescent="0.25">
      <c r="A373" s="40">
        <v>40011</v>
      </c>
      <c r="B373" s="49" t="s">
        <v>496</v>
      </c>
      <c r="C373" s="35"/>
      <c r="D373" s="36">
        <v>4.2</v>
      </c>
      <c r="E373" s="37">
        <v>1</v>
      </c>
      <c r="F373" s="38" t="s">
        <v>0</v>
      </c>
      <c r="G373" s="47" t="s">
        <v>1848</v>
      </c>
      <c r="H373" s="4"/>
    </row>
    <row r="374" spans="1:8" ht="19" thickTop="1" thickBot="1" x14ac:dyDescent="0.25">
      <c r="A374" s="40">
        <v>40012</v>
      </c>
      <c r="B374" s="49" t="s">
        <v>497</v>
      </c>
      <c r="C374" s="35"/>
      <c r="D374" s="36">
        <v>7.9</v>
      </c>
      <c r="E374" s="37">
        <v>1</v>
      </c>
      <c r="F374" s="38" t="s">
        <v>0</v>
      </c>
      <c r="G374" s="47" t="s">
        <v>1849</v>
      </c>
      <c r="H374" s="4"/>
    </row>
    <row r="375" spans="1:8" ht="19" thickTop="1" thickBot="1" x14ac:dyDescent="0.25">
      <c r="A375" s="40">
        <v>40013</v>
      </c>
      <c r="B375" s="49" t="s">
        <v>498</v>
      </c>
      <c r="C375" s="35"/>
      <c r="D375" s="36">
        <v>12.9</v>
      </c>
      <c r="E375" s="37">
        <v>1</v>
      </c>
      <c r="F375" s="38" t="s">
        <v>0</v>
      </c>
      <c r="G375" s="47" t="s">
        <v>1850</v>
      </c>
      <c r="H375" s="4"/>
    </row>
    <row r="376" spans="1:8" ht="19" thickTop="1" thickBot="1" x14ac:dyDescent="0.25">
      <c r="A376" s="40">
        <v>40014</v>
      </c>
      <c r="B376" s="49" t="s">
        <v>499</v>
      </c>
      <c r="C376" s="35"/>
      <c r="D376" s="36">
        <v>8.1</v>
      </c>
      <c r="E376" s="37">
        <v>1</v>
      </c>
      <c r="F376" s="38" t="s">
        <v>0</v>
      </c>
      <c r="G376" s="47" t="s">
        <v>1851</v>
      </c>
      <c r="H376" s="4"/>
    </row>
    <row r="377" spans="1:8" ht="19" thickTop="1" thickBot="1" x14ac:dyDescent="0.25">
      <c r="A377" s="40">
        <v>40015</v>
      </c>
      <c r="B377" s="49" t="s">
        <v>500</v>
      </c>
      <c r="C377" s="35"/>
      <c r="D377" s="36">
        <v>4.8</v>
      </c>
      <c r="E377" s="37">
        <v>1</v>
      </c>
      <c r="F377" s="38" t="s">
        <v>0</v>
      </c>
      <c r="G377" s="47" t="s">
        <v>1852</v>
      </c>
      <c r="H377" s="4"/>
    </row>
    <row r="378" spans="1:8" ht="19" thickTop="1" thickBot="1" x14ac:dyDescent="0.25">
      <c r="A378" s="40">
        <v>40016</v>
      </c>
      <c r="B378" s="49" t="s">
        <v>501</v>
      </c>
      <c r="C378" s="35"/>
      <c r="D378" s="36">
        <v>5.8</v>
      </c>
      <c r="E378" s="37">
        <v>1</v>
      </c>
      <c r="F378" s="38" t="s">
        <v>0</v>
      </c>
      <c r="G378" s="47" t="s">
        <v>1853</v>
      </c>
      <c r="H378" s="4"/>
    </row>
    <row r="379" spans="1:8" ht="19" thickTop="1" thickBot="1" x14ac:dyDescent="0.25">
      <c r="A379" s="40">
        <v>40017</v>
      </c>
      <c r="B379" s="49" t="s">
        <v>25</v>
      </c>
      <c r="C379" s="35"/>
      <c r="D379" s="36">
        <v>6.3</v>
      </c>
      <c r="E379" s="37">
        <v>1</v>
      </c>
      <c r="F379" s="38" t="s">
        <v>0</v>
      </c>
      <c r="G379" s="47" t="s">
        <v>1854</v>
      </c>
      <c r="H379" s="4"/>
    </row>
    <row r="380" spans="1:8" ht="19" thickTop="1" thickBot="1" x14ac:dyDescent="0.25">
      <c r="A380" s="40">
        <v>40018</v>
      </c>
      <c r="B380" s="49" t="s">
        <v>502</v>
      </c>
      <c r="C380" s="35"/>
      <c r="D380" s="36">
        <v>6.15</v>
      </c>
      <c r="E380" s="37">
        <v>1</v>
      </c>
      <c r="F380" s="38" t="s">
        <v>0</v>
      </c>
      <c r="G380" s="47" t="s">
        <v>1855</v>
      </c>
      <c r="H380" s="4"/>
    </row>
    <row r="381" spans="1:8" ht="19" thickTop="1" thickBot="1" x14ac:dyDescent="0.25">
      <c r="A381" s="40">
        <v>40020</v>
      </c>
      <c r="B381" s="49" t="s">
        <v>57</v>
      </c>
      <c r="C381" s="35"/>
      <c r="D381" s="36">
        <v>54</v>
      </c>
      <c r="E381" s="37">
        <v>1</v>
      </c>
      <c r="F381" s="38" t="s">
        <v>0</v>
      </c>
      <c r="G381" s="47" t="s">
        <v>1856</v>
      </c>
      <c r="H381" s="4"/>
    </row>
    <row r="382" spans="1:8" ht="19" thickTop="1" thickBot="1" x14ac:dyDescent="0.25">
      <c r="A382" s="40">
        <v>40022</v>
      </c>
      <c r="B382" s="49" t="s">
        <v>503</v>
      </c>
      <c r="C382" s="35"/>
      <c r="D382" s="36">
        <v>24</v>
      </c>
      <c r="E382" s="37">
        <v>1</v>
      </c>
      <c r="F382" s="38" t="s">
        <v>0</v>
      </c>
      <c r="G382" s="47" t="s">
        <v>1857</v>
      </c>
      <c r="H382" s="4"/>
    </row>
    <row r="383" spans="1:8" ht="19" thickTop="1" thickBot="1" x14ac:dyDescent="0.25">
      <c r="A383" s="40">
        <v>40023</v>
      </c>
      <c r="B383" s="49" t="s">
        <v>504</v>
      </c>
      <c r="C383" s="35"/>
      <c r="D383" s="36">
        <v>6.6</v>
      </c>
      <c r="E383" s="37">
        <v>1</v>
      </c>
      <c r="F383" s="38" t="s">
        <v>0</v>
      </c>
      <c r="G383" s="47" t="s">
        <v>1858</v>
      </c>
      <c r="H383" s="4"/>
    </row>
    <row r="384" spans="1:8" ht="19" thickTop="1" thickBot="1" x14ac:dyDescent="0.25">
      <c r="A384" s="40">
        <v>40025</v>
      </c>
      <c r="B384" s="49" t="s">
        <v>505</v>
      </c>
      <c r="C384" s="35"/>
      <c r="D384" s="36">
        <v>6.85</v>
      </c>
      <c r="E384" s="37">
        <v>1</v>
      </c>
      <c r="F384" s="38" t="s">
        <v>0</v>
      </c>
      <c r="G384" s="47" t="s">
        <v>1859</v>
      </c>
      <c r="H384" s="4"/>
    </row>
    <row r="385" spans="1:8" ht="19" thickTop="1" thickBot="1" x14ac:dyDescent="0.25">
      <c r="A385" s="40">
        <v>40026</v>
      </c>
      <c r="B385" s="49" t="s">
        <v>506</v>
      </c>
      <c r="C385" s="35"/>
      <c r="D385" s="36">
        <v>7.5</v>
      </c>
      <c r="E385" s="37">
        <v>1</v>
      </c>
      <c r="F385" s="38" t="s">
        <v>0</v>
      </c>
      <c r="G385" s="47" t="s">
        <v>1860</v>
      </c>
      <c r="H385" s="4"/>
    </row>
    <row r="386" spans="1:8" ht="19" thickTop="1" thickBot="1" x14ac:dyDescent="0.25">
      <c r="A386" s="40">
        <v>40029</v>
      </c>
      <c r="B386" s="49" t="s">
        <v>507</v>
      </c>
      <c r="C386" s="35"/>
      <c r="D386" s="36">
        <v>5.5</v>
      </c>
      <c r="E386" s="37">
        <v>1</v>
      </c>
      <c r="F386" s="38" t="s">
        <v>0</v>
      </c>
      <c r="G386" s="47" t="s">
        <v>1861</v>
      </c>
      <c r="H386" s="4"/>
    </row>
    <row r="387" spans="1:8" ht="19" thickTop="1" thickBot="1" x14ac:dyDescent="0.25">
      <c r="A387" s="40">
        <v>40030</v>
      </c>
      <c r="B387" s="49" t="s">
        <v>508</v>
      </c>
      <c r="C387" s="35"/>
      <c r="D387" s="36">
        <v>15.5</v>
      </c>
      <c r="E387" s="37">
        <v>1</v>
      </c>
      <c r="F387" s="38" t="s">
        <v>0</v>
      </c>
      <c r="G387" s="47" t="s">
        <v>1862</v>
      </c>
      <c r="H387" s="4"/>
    </row>
    <row r="388" spans="1:8" ht="19" thickTop="1" thickBot="1" x14ac:dyDescent="0.25">
      <c r="A388" s="40">
        <v>40031</v>
      </c>
      <c r="B388" s="49" t="s">
        <v>509</v>
      </c>
      <c r="C388" s="35"/>
      <c r="D388" s="36">
        <v>6.1</v>
      </c>
      <c r="E388" s="37">
        <v>1</v>
      </c>
      <c r="F388" s="38" t="s">
        <v>0</v>
      </c>
      <c r="G388" s="47" t="s">
        <v>1863</v>
      </c>
      <c r="H388" s="4"/>
    </row>
    <row r="389" spans="1:8" ht="19" thickTop="1" thickBot="1" x14ac:dyDescent="0.25">
      <c r="A389" s="40">
        <v>40033</v>
      </c>
      <c r="B389" s="49" t="s">
        <v>510</v>
      </c>
      <c r="C389" s="35"/>
      <c r="D389" s="36">
        <v>3.9</v>
      </c>
      <c r="E389" s="37">
        <v>1</v>
      </c>
      <c r="F389" s="38" t="s">
        <v>0</v>
      </c>
      <c r="G389" s="47" t="s">
        <v>1864</v>
      </c>
      <c r="H389" s="4"/>
    </row>
    <row r="390" spans="1:8" ht="19" thickTop="1" thickBot="1" x14ac:dyDescent="0.25">
      <c r="A390" s="40">
        <v>40034</v>
      </c>
      <c r="B390" s="49" t="s">
        <v>511</v>
      </c>
      <c r="C390" s="35"/>
      <c r="D390" s="36">
        <v>4.9000000000000004</v>
      </c>
      <c r="E390" s="37">
        <v>1</v>
      </c>
      <c r="F390" s="38" t="s">
        <v>0</v>
      </c>
      <c r="G390" s="47" t="s">
        <v>1865</v>
      </c>
      <c r="H390" s="4"/>
    </row>
    <row r="391" spans="1:8" ht="19" thickTop="1" thickBot="1" x14ac:dyDescent="0.25">
      <c r="A391" s="40">
        <v>40035</v>
      </c>
      <c r="B391" s="49" t="s">
        <v>512</v>
      </c>
      <c r="C391" s="35"/>
      <c r="D391" s="36">
        <v>9.9499999999999993</v>
      </c>
      <c r="E391" s="37">
        <v>1</v>
      </c>
      <c r="F391" s="38" t="s">
        <v>0</v>
      </c>
      <c r="G391" s="47" t="s">
        <v>1866</v>
      </c>
      <c r="H391" s="4"/>
    </row>
    <row r="392" spans="1:8" ht="19" thickTop="1" thickBot="1" x14ac:dyDescent="0.25">
      <c r="A392" s="40">
        <v>40036</v>
      </c>
      <c r="B392" s="49" t="s">
        <v>513</v>
      </c>
      <c r="C392" s="35"/>
      <c r="D392" s="36">
        <v>24.25</v>
      </c>
      <c r="E392" s="37">
        <v>1</v>
      </c>
      <c r="F392" s="38" t="s">
        <v>0</v>
      </c>
      <c r="G392" s="47" t="s">
        <v>1867</v>
      </c>
      <c r="H392" s="4"/>
    </row>
    <row r="393" spans="1:8" ht="19" thickTop="1" thickBot="1" x14ac:dyDescent="0.25">
      <c r="A393" s="40">
        <v>40038</v>
      </c>
      <c r="B393" s="49" t="s">
        <v>514</v>
      </c>
      <c r="C393" s="35"/>
      <c r="D393" s="36">
        <v>99</v>
      </c>
      <c r="E393" s="37">
        <v>1</v>
      </c>
      <c r="F393" s="38" t="s">
        <v>495</v>
      </c>
      <c r="G393" s="47" t="s">
        <v>1868</v>
      </c>
      <c r="H393" s="4"/>
    </row>
    <row r="394" spans="1:8" ht="19" thickTop="1" thickBot="1" x14ac:dyDescent="0.25">
      <c r="A394" s="40">
        <v>40039</v>
      </c>
      <c r="B394" s="49" t="s">
        <v>515</v>
      </c>
      <c r="C394" s="35"/>
      <c r="D394" s="36">
        <v>14.25</v>
      </c>
      <c r="E394" s="37">
        <v>1</v>
      </c>
      <c r="F394" s="38" t="s">
        <v>0</v>
      </c>
      <c r="G394" s="47" t="s">
        <v>1869</v>
      </c>
      <c r="H394" s="4"/>
    </row>
    <row r="395" spans="1:8" ht="19" thickTop="1" thickBot="1" x14ac:dyDescent="0.25">
      <c r="A395" s="40">
        <v>40040</v>
      </c>
      <c r="B395" s="49" t="s">
        <v>516</v>
      </c>
      <c r="C395" s="35"/>
      <c r="D395" s="36">
        <v>4.8499999999999996</v>
      </c>
      <c r="E395" s="37">
        <v>1</v>
      </c>
      <c r="F395" s="38" t="s">
        <v>0</v>
      </c>
      <c r="G395" s="47" t="s">
        <v>1870</v>
      </c>
      <c r="H395" s="4"/>
    </row>
    <row r="396" spans="1:8" ht="19" thickTop="1" thickBot="1" x14ac:dyDescent="0.25">
      <c r="A396" s="40">
        <v>40041</v>
      </c>
      <c r="B396" s="49" t="s">
        <v>517</v>
      </c>
      <c r="C396" s="35"/>
      <c r="D396" s="36">
        <v>4.75</v>
      </c>
      <c r="E396" s="37">
        <v>1</v>
      </c>
      <c r="F396" s="38" t="s">
        <v>0</v>
      </c>
      <c r="G396" s="47" t="s">
        <v>1871</v>
      </c>
      <c r="H396" s="4"/>
    </row>
    <row r="397" spans="1:8" ht="19" thickTop="1" thickBot="1" x14ac:dyDescent="0.25">
      <c r="A397" s="40">
        <v>40042</v>
      </c>
      <c r="B397" s="49" t="s">
        <v>518</v>
      </c>
      <c r="C397" s="35"/>
      <c r="D397" s="36">
        <v>4.9000000000000004</v>
      </c>
      <c r="E397" s="37">
        <v>1</v>
      </c>
      <c r="F397" s="38" t="s">
        <v>0</v>
      </c>
      <c r="G397" s="47" t="s">
        <v>1872</v>
      </c>
      <c r="H397" s="4"/>
    </row>
    <row r="398" spans="1:8" ht="19" thickTop="1" thickBot="1" x14ac:dyDescent="0.25">
      <c r="A398" s="40">
        <v>40043</v>
      </c>
      <c r="B398" s="49" t="s">
        <v>519</v>
      </c>
      <c r="C398" s="35"/>
      <c r="D398" s="36">
        <v>4.0999999999999996</v>
      </c>
      <c r="E398" s="37">
        <v>1</v>
      </c>
      <c r="F398" s="38" t="s">
        <v>495</v>
      </c>
      <c r="G398" s="47" t="s">
        <v>1873</v>
      </c>
      <c r="H398" s="4"/>
    </row>
    <row r="399" spans="1:8" ht="19" thickTop="1" thickBot="1" x14ac:dyDescent="0.25">
      <c r="A399" s="40">
        <v>40044</v>
      </c>
      <c r="B399" s="49" t="s">
        <v>520</v>
      </c>
      <c r="C399" s="35"/>
      <c r="D399" s="36">
        <v>7.7</v>
      </c>
      <c r="E399" s="37">
        <v>1</v>
      </c>
      <c r="F399" s="38" t="s">
        <v>0</v>
      </c>
      <c r="G399" s="47" t="s">
        <v>1874</v>
      </c>
      <c r="H399" s="4"/>
    </row>
    <row r="400" spans="1:8" ht="19" thickTop="1" thickBot="1" x14ac:dyDescent="0.25">
      <c r="A400" s="40">
        <v>40046</v>
      </c>
      <c r="B400" s="49" t="s">
        <v>521</v>
      </c>
      <c r="C400" s="35"/>
      <c r="D400" s="36">
        <v>5.85</v>
      </c>
      <c r="E400" s="37">
        <v>1</v>
      </c>
      <c r="F400" s="38" t="s">
        <v>0</v>
      </c>
      <c r="G400" s="47" t="s">
        <v>1875</v>
      </c>
      <c r="H400" s="4"/>
    </row>
    <row r="401" spans="1:8" ht="19" thickTop="1" thickBot="1" x14ac:dyDescent="0.25">
      <c r="A401" s="40">
        <v>40047</v>
      </c>
      <c r="B401" s="49" t="s">
        <v>522</v>
      </c>
      <c r="C401" s="35">
        <v>2.0000000000000001E-4</v>
      </c>
      <c r="D401" s="36">
        <v>13.8</v>
      </c>
      <c r="E401" s="37">
        <v>1</v>
      </c>
      <c r="F401" s="38" t="s">
        <v>0</v>
      </c>
      <c r="G401" s="47" t="s">
        <v>1876</v>
      </c>
      <c r="H401" s="4"/>
    </row>
    <row r="402" spans="1:8" ht="19" thickTop="1" thickBot="1" x14ac:dyDescent="0.25">
      <c r="A402" s="40">
        <v>40048</v>
      </c>
      <c r="B402" s="49" t="s">
        <v>523</v>
      </c>
      <c r="C402" s="167">
        <v>5.0000000000000001E-4</v>
      </c>
      <c r="D402" s="36">
        <v>4.2</v>
      </c>
      <c r="E402" s="37">
        <v>1</v>
      </c>
      <c r="F402" s="38" t="s">
        <v>0</v>
      </c>
      <c r="G402" s="47" t="s">
        <v>1877</v>
      </c>
      <c r="H402" s="4"/>
    </row>
    <row r="403" spans="1:8" ht="19" thickTop="1" thickBot="1" x14ac:dyDescent="0.25">
      <c r="A403" s="40">
        <v>40049</v>
      </c>
      <c r="B403" s="49" t="s">
        <v>524</v>
      </c>
      <c r="C403" s="35"/>
      <c r="D403" s="36">
        <v>13.4</v>
      </c>
      <c r="E403" s="37">
        <v>1</v>
      </c>
      <c r="F403" s="38" t="s">
        <v>0</v>
      </c>
      <c r="G403" s="47" t="s">
        <v>1878</v>
      </c>
      <c r="H403" s="4"/>
    </row>
    <row r="404" spans="1:8" ht="19" thickTop="1" thickBot="1" x14ac:dyDescent="0.25">
      <c r="A404" s="40">
        <v>40050</v>
      </c>
      <c r="B404" s="49" t="s">
        <v>525</v>
      </c>
      <c r="C404" s="35"/>
      <c r="D404" s="36">
        <v>5</v>
      </c>
      <c r="E404" s="37">
        <v>1</v>
      </c>
      <c r="F404" s="38" t="s">
        <v>0</v>
      </c>
      <c r="G404" s="47" t="s">
        <v>1879</v>
      </c>
      <c r="H404" s="4"/>
    </row>
    <row r="405" spans="1:8" ht="19" thickTop="1" thickBot="1" x14ac:dyDescent="0.25">
      <c r="A405" s="40">
        <v>40053</v>
      </c>
      <c r="B405" s="49" t="s">
        <v>497</v>
      </c>
      <c r="C405" s="35"/>
      <c r="D405" s="36">
        <v>6.4</v>
      </c>
      <c r="E405" s="37">
        <v>1</v>
      </c>
      <c r="F405" s="38" t="s">
        <v>0</v>
      </c>
      <c r="G405" s="47" t="s">
        <v>1880</v>
      </c>
      <c r="H405" s="4"/>
    </row>
    <row r="406" spans="1:8" ht="19" thickTop="1" thickBot="1" x14ac:dyDescent="0.25">
      <c r="A406" s="40">
        <v>40056</v>
      </c>
      <c r="B406" s="49" t="s">
        <v>526</v>
      </c>
      <c r="C406" s="35"/>
      <c r="D406" s="36">
        <v>6.5</v>
      </c>
      <c r="E406" s="37">
        <v>1</v>
      </c>
      <c r="F406" s="38" t="s">
        <v>0</v>
      </c>
      <c r="G406" s="47" t="s">
        <v>1881</v>
      </c>
      <c r="H406" s="4"/>
    </row>
    <row r="407" spans="1:8" ht="19" thickTop="1" thickBot="1" x14ac:dyDescent="0.25">
      <c r="A407" s="40">
        <v>40058</v>
      </c>
      <c r="B407" s="49" t="s">
        <v>527</v>
      </c>
      <c r="C407" s="35"/>
      <c r="D407" s="36">
        <v>8.35</v>
      </c>
      <c r="E407" s="37">
        <v>1</v>
      </c>
      <c r="F407" s="38" t="s">
        <v>0</v>
      </c>
      <c r="G407" s="47" t="s">
        <v>1882</v>
      </c>
      <c r="H407" s="4"/>
    </row>
    <row r="408" spans="1:8" ht="19" thickTop="1" thickBot="1" x14ac:dyDescent="0.25">
      <c r="A408" s="40">
        <v>40059</v>
      </c>
      <c r="B408" s="49" t="s">
        <v>528</v>
      </c>
      <c r="C408" s="35"/>
      <c r="D408" s="36">
        <v>8.25</v>
      </c>
      <c r="E408" s="37">
        <v>1</v>
      </c>
      <c r="F408" s="38" t="s">
        <v>0</v>
      </c>
      <c r="G408" s="47" t="s">
        <v>1883</v>
      </c>
      <c r="H408" s="4"/>
    </row>
    <row r="409" spans="1:8" ht="19" thickTop="1" thickBot="1" x14ac:dyDescent="0.25">
      <c r="A409" s="40">
        <v>40060</v>
      </c>
      <c r="B409" s="49" t="s">
        <v>529</v>
      </c>
      <c r="C409" s="35"/>
      <c r="D409" s="36">
        <v>25</v>
      </c>
      <c r="E409" s="37">
        <v>1</v>
      </c>
      <c r="F409" s="38" t="s">
        <v>0</v>
      </c>
      <c r="G409" s="47" t="s">
        <v>1884</v>
      </c>
      <c r="H409" s="4"/>
    </row>
    <row r="410" spans="1:8" ht="19" thickTop="1" thickBot="1" x14ac:dyDescent="0.25">
      <c r="A410" s="40">
        <v>40061</v>
      </c>
      <c r="B410" s="49" t="s">
        <v>530</v>
      </c>
      <c r="C410" s="35"/>
      <c r="D410" s="36">
        <v>5.95</v>
      </c>
      <c r="E410" s="37">
        <v>1</v>
      </c>
      <c r="F410" s="38" t="s">
        <v>0</v>
      </c>
      <c r="G410" s="47" t="s">
        <v>1885</v>
      </c>
      <c r="H410" s="4"/>
    </row>
    <row r="411" spans="1:8" ht="19" thickTop="1" thickBot="1" x14ac:dyDescent="0.25">
      <c r="A411" s="40">
        <v>40062</v>
      </c>
      <c r="B411" s="49" t="s">
        <v>41</v>
      </c>
      <c r="C411" s="35"/>
      <c r="D411" s="36">
        <v>12</v>
      </c>
      <c r="E411" s="37">
        <v>1</v>
      </c>
      <c r="F411" s="38" t="s">
        <v>0</v>
      </c>
      <c r="G411" s="47" t="s">
        <v>1886</v>
      </c>
      <c r="H411" s="4"/>
    </row>
    <row r="412" spans="1:8" ht="19" thickTop="1" thickBot="1" x14ac:dyDescent="0.25">
      <c r="A412" s="40">
        <v>40063</v>
      </c>
      <c r="B412" s="49" t="s">
        <v>42</v>
      </c>
      <c r="C412" s="35"/>
      <c r="D412" s="36">
        <v>12</v>
      </c>
      <c r="E412" s="37">
        <v>1</v>
      </c>
      <c r="F412" s="38" t="s">
        <v>0</v>
      </c>
      <c r="G412" s="47" t="s">
        <v>1887</v>
      </c>
      <c r="H412" s="4"/>
    </row>
    <row r="413" spans="1:8" ht="19" thickTop="1" thickBot="1" x14ac:dyDescent="0.25">
      <c r="A413" s="40">
        <v>40064</v>
      </c>
      <c r="B413" s="49" t="s">
        <v>531</v>
      </c>
      <c r="C413" s="35"/>
      <c r="D413" s="36">
        <v>4.8</v>
      </c>
      <c r="E413" s="37">
        <v>1</v>
      </c>
      <c r="F413" s="38" t="s">
        <v>0</v>
      </c>
      <c r="G413" s="47" t="s">
        <v>1888</v>
      </c>
      <c r="H413" s="4"/>
    </row>
    <row r="414" spans="1:8" ht="19" thickTop="1" thickBot="1" x14ac:dyDescent="0.25">
      <c r="A414" s="40">
        <v>40065</v>
      </c>
      <c r="B414" s="49" t="s">
        <v>532</v>
      </c>
      <c r="C414" s="35"/>
      <c r="D414" s="36">
        <v>7.3</v>
      </c>
      <c r="E414" s="37">
        <v>1</v>
      </c>
      <c r="F414" s="38" t="s">
        <v>0</v>
      </c>
      <c r="G414" s="47" t="s">
        <v>1889</v>
      </c>
      <c r="H414" s="4"/>
    </row>
    <row r="415" spans="1:8" ht="19" thickTop="1" thickBot="1" x14ac:dyDescent="0.25">
      <c r="A415" s="40">
        <v>40066</v>
      </c>
      <c r="B415" s="49" t="s">
        <v>533</v>
      </c>
      <c r="C415" s="35"/>
      <c r="D415" s="36">
        <v>12</v>
      </c>
      <c r="E415" s="37">
        <v>1</v>
      </c>
      <c r="F415" s="38" t="s">
        <v>0</v>
      </c>
      <c r="G415" s="47" t="s">
        <v>1890</v>
      </c>
      <c r="H415" s="4"/>
    </row>
    <row r="416" spans="1:8" ht="19" thickTop="1" thickBot="1" x14ac:dyDescent="0.25">
      <c r="A416" s="40">
        <v>40067</v>
      </c>
      <c r="B416" s="49" t="s">
        <v>534</v>
      </c>
      <c r="C416" s="35"/>
      <c r="D416" s="36">
        <v>12</v>
      </c>
      <c r="E416" s="37">
        <v>1</v>
      </c>
      <c r="F416" s="38" t="s">
        <v>0</v>
      </c>
      <c r="G416" s="47" t="s">
        <v>1891</v>
      </c>
      <c r="H416" s="4"/>
    </row>
    <row r="417" spans="1:8" ht="19" thickTop="1" thickBot="1" x14ac:dyDescent="0.25">
      <c r="A417" s="40">
        <v>40068</v>
      </c>
      <c r="B417" s="49" t="s">
        <v>535</v>
      </c>
      <c r="C417" s="35"/>
      <c r="D417" s="36">
        <v>0</v>
      </c>
      <c r="E417" s="37">
        <v>1</v>
      </c>
      <c r="F417" s="38" t="s">
        <v>0</v>
      </c>
      <c r="G417" s="47" t="s">
        <v>1892</v>
      </c>
      <c r="H417" s="4"/>
    </row>
    <row r="418" spans="1:8" ht="19" thickTop="1" thickBot="1" x14ac:dyDescent="0.25">
      <c r="A418" s="40">
        <v>40070</v>
      </c>
      <c r="B418" s="49" t="s">
        <v>21</v>
      </c>
      <c r="C418" s="35"/>
      <c r="D418" s="36">
        <v>3.5</v>
      </c>
      <c r="E418" s="37">
        <v>1</v>
      </c>
      <c r="F418" s="38" t="s">
        <v>0</v>
      </c>
      <c r="G418" s="47" t="s">
        <v>1893</v>
      </c>
      <c r="H418" s="4"/>
    </row>
    <row r="419" spans="1:8" ht="19" thickTop="1" thickBot="1" x14ac:dyDescent="0.25">
      <c r="A419" s="40">
        <v>40071</v>
      </c>
      <c r="B419" s="49" t="s">
        <v>536</v>
      </c>
      <c r="C419" s="35"/>
      <c r="D419" s="36">
        <v>4.0999999999999996</v>
      </c>
      <c r="E419" s="37">
        <v>1</v>
      </c>
      <c r="F419" s="38" t="s">
        <v>0</v>
      </c>
      <c r="G419" s="47" t="s">
        <v>1894</v>
      </c>
      <c r="H419" s="4"/>
    </row>
    <row r="420" spans="1:8" ht="19" thickTop="1" thickBot="1" x14ac:dyDescent="0.25">
      <c r="A420" s="40">
        <v>40072</v>
      </c>
      <c r="B420" s="49" t="s">
        <v>537</v>
      </c>
      <c r="C420" s="35">
        <v>5.0000000000000001E-4</v>
      </c>
      <c r="D420" s="36">
        <v>33</v>
      </c>
      <c r="E420" s="37">
        <v>1</v>
      </c>
      <c r="F420" s="38" t="s">
        <v>0</v>
      </c>
      <c r="G420" s="47" t="s">
        <v>1895</v>
      </c>
      <c r="H420" s="4"/>
    </row>
    <row r="421" spans="1:8" ht="19" thickTop="1" thickBot="1" x14ac:dyDescent="0.25">
      <c r="A421" s="40">
        <v>40073</v>
      </c>
      <c r="B421" s="49" t="s">
        <v>538</v>
      </c>
      <c r="C421" s="167"/>
      <c r="D421" s="36">
        <v>11.2</v>
      </c>
      <c r="E421" s="37">
        <v>1</v>
      </c>
      <c r="F421" s="38" t="s">
        <v>0</v>
      </c>
      <c r="G421" s="47" t="s">
        <v>1896</v>
      </c>
      <c r="H421" s="4"/>
    </row>
    <row r="422" spans="1:8" ht="19" thickTop="1" thickBot="1" x14ac:dyDescent="0.25">
      <c r="A422" s="40">
        <v>40074</v>
      </c>
      <c r="B422" s="49" t="s">
        <v>512</v>
      </c>
      <c r="C422" s="35"/>
      <c r="D422" s="36">
        <v>9</v>
      </c>
      <c r="E422" s="37">
        <v>1</v>
      </c>
      <c r="F422" s="38" t="s">
        <v>0</v>
      </c>
      <c r="G422" s="47" t="s">
        <v>1897</v>
      </c>
      <c r="H422" s="4"/>
    </row>
    <row r="423" spans="1:8" ht="19" thickTop="1" thickBot="1" x14ac:dyDescent="0.25">
      <c r="A423" s="40">
        <v>40075</v>
      </c>
      <c r="B423" s="49" t="s">
        <v>539</v>
      </c>
      <c r="C423" s="35"/>
      <c r="D423" s="36">
        <v>14.5</v>
      </c>
      <c r="E423" s="37">
        <v>1</v>
      </c>
      <c r="F423" s="38" t="s">
        <v>0</v>
      </c>
      <c r="G423" s="47" t="s">
        <v>1898</v>
      </c>
      <c r="H423" s="4"/>
    </row>
    <row r="424" spans="1:8" ht="19" thickTop="1" thickBot="1" x14ac:dyDescent="0.25">
      <c r="A424" s="40">
        <v>40076</v>
      </c>
      <c r="B424" s="49" t="s">
        <v>534</v>
      </c>
      <c r="C424" s="35"/>
      <c r="D424" s="36">
        <v>14.5</v>
      </c>
      <c r="E424" s="37">
        <v>1</v>
      </c>
      <c r="F424" s="38" t="s">
        <v>0</v>
      </c>
      <c r="G424" s="47" t="s">
        <v>1899</v>
      </c>
      <c r="H424" s="4"/>
    </row>
    <row r="425" spans="1:8" ht="19" thickTop="1" thickBot="1" x14ac:dyDescent="0.25">
      <c r="A425" s="40">
        <v>40077</v>
      </c>
      <c r="B425" s="49" t="s">
        <v>540</v>
      </c>
      <c r="C425" s="35"/>
      <c r="D425" s="36">
        <v>7.8</v>
      </c>
      <c r="E425" s="37">
        <v>1</v>
      </c>
      <c r="F425" s="38" t="s">
        <v>0</v>
      </c>
      <c r="G425" s="47" t="s">
        <v>1900</v>
      </c>
      <c r="H425" s="4"/>
    </row>
    <row r="426" spans="1:8" ht="19" thickTop="1" thickBot="1" x14ac:dyDescent="0.25">
      <c r="A426" s="40">
        <v>40078</v>
      </c>
      <c r="B426" s="49" t="s">
        <v>541</v>
      </c>
      <c r="C426" s="35"/>
      <c r="D426" s="36">
        <v>11.15</v>
      </c>
      <c r="E426" s="37">
        <v>1</v>
      </c>
      <c r="F426" s="38" t="s">
        <v>0</v>
      </c>
      <c r="G426" s="47" t="s">
        <v>1901</v>
      </c>
      <c r="H426" s="4"/>
    </row>
    <row r="427" spans="1:8" ht="19" thickTop="1" thickBot="1" x14ac:dyDescent="0.25">
      <c r="A427" s="40">
        <v>40079</v>
      </c>
      <c r="B427" s="49" t="s">
        <v>542</v>
      </c>
      <c r="C427" s="35">
        <v>1.5E-3</v>
      </c>
      <c r="D427" s="36">
        <v>6.8</v>
      </c>
      <c r="E427" s="37">
        <v>1</v>
      </c>
      <c r="F427" s="38" t="s">
        <v>0</v>
      </c>
      <c r="G427" s="47" t="s">
        <v>1902</v>
      </c>
      <c r="H427" s="4"/>
    </row>
    <row r="428" spans="1:8" ht="19" thickTop="1" thickBot="1" x14ac:dyDescent="0.25">
      <c r="A428" s="40">
        <v>40080</v>
      </c>
      <c r="B428" s="49" t="s">
        <v>543</v>
      </c>
      <c r="C428" s="167"/>
      <c r="D428" s="36">
        <v>11.4</v>
      </c>
      <c r="E428" s="37">
        <v>1</v>
      </c>
      <c r="F428" s="38" t="s">
        <v>0</v>
      </c>
      <c r="G428" s="47" t="s">
        <v>1903</v>
      </c>
      <c r="H428" s="4"/>
    </row>
    <row r="429" spans="1:8" ht="19" thickTop="1" thickBot="1" x14ac:dyDescent="0.25">
      <c r="A429" s="40">
        <v>40081</v>
      </c>
      <c r="B429" s="49" t="s">
        <v>544</v>
      </c>
      <c r="C429" s="35"/>
      <c r="D429" s="36">
        <v>6.2</v>
      </c>
      <c r="E429" s="37">
        <v>1</v>
      </c>
      <c r="F429" s="38" t="s">
        <v>0</v>
      </c>
      <c r="G429" s="47" t="s">
        <v>1904</v>
      </c>
      <c r="H429" s="4"/>
    </row>
    <row r="430" spans="1:8" ht="19" thickTop="1" thickBot="1" x14ac:dyDescent="0.25">
      <c r="A430" s="40">
        <v>40082</v>
      </c>
      <c r="B430" s="49" t="s">
        <v>545</v>
      </c>
      <c r="C430" s="35"/>
      <c r="D430" s="36">
        <v>6.9</v>
      </c>
      <c r="E430" s="37">
        <v>1</v>
      </c>
      <c r="F430" s="38" t="s">
        <v>0</v>
      </c>
      <c r="G430" s="47" t="s">
        <v>1905</v>
      </c>
      <c r="H430" s="4"/>
    </row>
    <row r="431" spans="1:8" ht="19" thickTop="1" thickBot="1" x14ac:dyDescent="0.25">
      <c r="A431" s="40">
        <v>40084</v>
      </c>
      <c r="B431" s="49" t="s">
        <v>534</v>
      </c>
      <c r="C431" s="35"/>
      <c r="D431" s="36">
        <v>12</v>
      </c>
      <c r="E431" s="37">
        <v>1</v>
      </c>
      <c r="F431" s="38" t="s">
        <v>0</v>
      </c>
      <c r="G431" s="47" t="s">
        <v>1906</v>
      </c>
      <c r="H431" s="4"/>
    </row>
    <row r="432" spans="1:8" ht="19" thickTop="1" thickBot="1" x14ac:dyDescent="0.25">
      <c r="A432" s="40">
        <v>40085</v>
      </c>
      <c r="B432" s="49" t="s">
        <v>524</v>
      </c>
      <c r="C432" s="35"/>
      <c r="D432" s="36">
        <v>5.3</v>
      </c>
      <c r="E432" s="37">
        <v>1</v>
      </c>
      <c r="F432" s="38" t="s">
        <v>0</v>
      </c>
      <c r="G432" s="47" t="s">
        <v>1907</v>
      </c>
      <c r="H432" s="4"/>
    </row>
    <row r="433" spans="1:8" ht="19" thickTop="1" thickBot="1" x14ac:dyDescent="0.25">
      <c r="A433" s="40">
        <v>40087</v>
      </c>
      <c r="B433" s="208" t="s">
        <v>546</v>
      </c>
      <c r="C433" s="167">
        <v>2.5000000000000001E-3</v>
      </c>
      <c r="D433" s="209">
        <v>6.85</v>
      </c>
      <c r="E433" s="37">
        <v>1</v>
      </c>
      <c r="F433" s="38" t="s">
        <v>0</v>
      </c>
      <c r="G433" s="47" t="s">
        <v>1908</v>
      </c>
      <c r="H433" s="4"/>
    </row>
    <row r="434" spans="1:8" ht="19" thickTop="1" thickBot="1" x14ac:dyDescent="0.25">
      <c r="A434" s="40">
        <v>40088</v>
      </c>
      <c r="B434" s="208" t="s">
        <v>530</v>
      </c>
      <c r="C434" s="167"/>
      <c r="D434" s="209">
        <v>6.2</v>
      </c>
      <c r="E434" s="37">
        <v>1</v>
      </c>
      <c r="F434" s="38" t="s">
        <v>0</v>
      </c>
      <c r="G434" s="47" t="s">
        <v>1909</v>
      </c>
      <c r="H434" s="4"/>
    </row>
    <row r="435" spans="1:8" ht="19" thickTop="1" thickBot="1" x14ac:dyDescent="0.25">
      <c r="A435" s="40">
        <v>40090</v>
      </c>
      <c r="B435" s="208" t="s">
        <v>547</v>
      </c>
      <c r="C435" s="167"/>
      <c r="D435" s="209">
        <v>6.5</v>
      </c>
      <c r="E435" s="37">
        <v>1</v>
      </c>
      <c r="F435" s="38" t="s">
        <v>0</v>
      </c>
      <c r="G435" s="47" t="s">
        <v>1910</v>
      </c>
      <c r="H435" s="4"/>
    </row>
    <row r="436" spans="1:8" ht="19" thickTop="1" thickBot="1" x14ac:dyDescent="0.25">
      <c r="A436" s="40">
        <v>40095</v>
      </c>
      <c r="B436" s="208" t="s">
        <v>548</v>
      </c>
      <c r="C436" s="167"/>
      <c r="D436" s="209">
        <v>4.3</v>
      </c>
      <c r="E436" s="37">
        <v>1</v>
      </c>
      <c r="F436" s="38" t="s">
        <v>0</v>
      </c>
      <c r="G436" s="47" t="s">
        <v>1911</v>
      </c>
      <c r="H436" s="4"/>
    </row>
    <row r="437" spans="1:8" ht="19" thickTop="1" thickBot="1" x14ac:dyDescent="0.25">
      <c r="A437" s="40">
        <v>40096</v>
      </c>
      <c r="B437" s="208" t="s">
        <v>40</v>
      </c>
      <c r="C437" s="167"/>
      <c r="D437" s="209">
        <v>5.5</v>
      </c>
      <c r="E437" s="37">
        <v>1</v>
      </c>
      <c r="F437" s="38" t="s">
        <v>0</v>
      </c>
      <c r="G437" s="47" t="s">
        <v>1912</v>
      </c>
      <c r="H437" s="4"/>
    </row>
    <row r="438" spans="1:8" ht="19" thickTop="1" thickBot="1" x14ac:dyDescent="0.25">
      <c r="A438" s="40">
        <v>40097</v>
      </c>
      <c r="B438" s="208" t="s">
        <v>549</v>
      </c>
      <c r="C438" s="167">
        <v>2E-3</v>
      </c>
      <c r="D438" s="209">
        <v>7.2</v>
      </c>
      <c r="E438" s="37">
        <v>1</v>
      </c>
      <c r="F438" s="38" t="s">
        <v>0</v>
      </c>
      <c r="G438" s="47" t="s">
        <v>1913</v>
      </c>
      <c r="H438" s="4"/>
    </row>
    <row r="439" spans="1:8" ht="19" thickTop="1" thickBot="1" x14ac:dyDescent="0.25">
      <c r="A439" s="40">
        <v>40098</v>
      </c>
      <c r="B439" s="208" t="s">
        <v>550</v>
      </c>
      <c r="C439" s="167"/>
      <c r="D439" s="209">
        <v>7</v>
      </c>
      <c r="E439" s="37">
        <v>1</v>
      </c>
      <c r="F439" s="38" t="s">
        <v>0</v>
      </c>
      <c r="G439" s="47" t="s">
        <v>1914</v>
      </c>
      <c r="H439" s="4"/>
    </row>
    <row r="440" spans="1:8" ht="19" thickTop="1" thickBot="1" x14ac:dyDescent="0.25">
      <c r="A440" s="40">
        <v>40100</v>
      </c>
      <c r="B440" s="208" t="s">
        <v>551</v>
      </c>
      <c r="C440" s="167"/>
      <c r="D440" s="209">
        <v>8.4</v>
      </c>
      <c r="E440" s="37">
        <v>1</v>
      </c>
      <c r="F440" s="38" t="s">
        <v>0</v>
      </c>
      <c r="G440" s="47" t="s">
        <v>1915</v>
      </c>
      <c r="H440" s="4"/>
    </row>
    <row r="441" spans="1:8" ht="19" thickTop="1" thickBot="1" x14ac:dyDescent="0.25">
      <c r="A441" s="40">
        <v>40104</v>
      </c>
      <c r="B441" s="208" t="s">
        <v>552</v>
      </c>
      <c r="C441" s="167"/>
      <c r="D441" s="209">
        <v>5.8</v>
      </c>
      <c r="E441" s="37">
        <v>1</v>
      </c>
      <c r="F441" s="38" t="s">
        <v>0</v>
      </c>
      <c r="G441" s="47" t="s">
        <v>1916</v>
      </c>
      <c r="H441" s="4"/>
    </row>
    <row r="442" spans="1:8" ht="19" thickTop="1" thickBot="1" x14ac:dyDescent="0.25">
      <c r="A442" s="40">
        <v>40107</v>
      </c>
      <c r="B442" s="49" t="s">
        <v>553</v>
      </c>
      <c r="C442" s="35"/>
      <c r="D442" s="36">
        <v>5.7</v>
      </c>
      <c r="E442" s="37">
        <v>1</v>
      </c>
      <c r="F442" s="38" t="s">
        <v>0</v>
      </c>
      <c r="G442" s="47" t="s">
        <v>1917</v>
      </c>
      <c r="H442" s="4"/>
    </row>
    <row r="443" spans="1:8" ht="19" thickTop="1" thickBot="1" x14ac:dyDescent="0.25">
      <c r="A443" s="40">
        <v>40109</v>
      </c>
      <c r="B443" s="49" t="s">
        <v>554</v>
      </c>
      <c r="C443" s="35"/>
      <c r="D443" s="36">
        <v>18</v>
      </c>
      <c r="E443" s="37">
        <v>1</v>
      </c>
      <c r="F443" s="38" t="s">
        <v>0</v>
      </c>
      <c r="G443" s="47" t="s">
        <v>1918</v>
      </c>
      <c r="H443" s="4"/>
    </row>
    <row r="444" spans="1:8" ht="19" thickTop="1" thickBot="1" x14ac:dyDescent="0.25">
      <c r="A444" s="40">
        <v>40111</v>
      </c>
      <c r="B444" s="49" t="s">
        <v>555</v>
      </c>
      <c r="C444" s="35"/>
      <c r="D444" s="36">
        <v>5.6</v>
      </c>
      <c r="E444" s="37">
        <v>1</v>
      </c>
      <c r="F444" s="38" t="s">
        <v>0</v>
      </c>
      <c r="G444" s="47" t="s">
        <v>1919</v>
      </c>
      <c r="H444" s="4"/>
    </row>
    <row r="445" spans="1:8" ht="19" thickTop="1" thickBot="1" x14ac:dyDescent="0.25">
      <c r="A445" s="40">
        <v>40115</v>
      </c>
      <c r="B445" s="49" t="s">
        <v>556</v>
      </c>
      <c r="C445" s="35"/>
      <c r="D445" s="36">
        <v>12</v>
      </c>
      <c r="E445" s="37">
        <v>1</v>
      </c>
      <c r="F445" s="38" t="s">
        <v>0</v>
      </c>
      <c r="G445" s="47" t="s">
        <v>1920</v>
      </c>
      <c r="H445" s="4"/>
    </row>
    <row r="446" spans="1:8" ht="19" thickTop="1" thickBot="1" x14ac:dyDescent="0.25">
      <c r="A446" s="40">
        <v>40116</v>
      </c>
      <c r="B446" s="49" t="s">
        <v>557</v>
      </c>
      <c r="C446" s="35"/>
      <c r="D446" s="36">
        <v>12</v>
      </c>
      <c r="E446" s="37">
        <v>1</v>
      </c>
      <c r="F446" s="38" t="s">
        <v>0</v>
      </c>
      <c r="G446" s="47" t="s">
        <v>1921</v>
      </c>
      <c r="H446" s="4"/>
    </row>
    <row r="447" spans="1:8" ht="19" thickTop="1" thickBot="1" x14ac:dyDescent="0.25">
      <c r="A447" s="40">
        <v>40121</v>
      </c>
      <c r="B447" s="49" t="s">
        <v>558</v>
      </c>
      <c r="C447" s="35"/>
      <c r="D447" s="36">
        <v>6.55</v>
      </c>
      <c r="E447" s="37">
        <v>1</v>
      </c>
      <c r="F447" s="38" t="s">
        <v>0</v>
      </c>
      <c r="G447" s="47" t="s">
        <v>1922</v>
      </c>
      <c r="H447" s="4"/>
    </row>
    <row r="448" spans="1:8" ht="19" thickTop="1" thickBot="1" x14ac:dyDescent="0.25">
      <c r="A448" s="40">
        <v>40125</v>
      </c>
      <c r="B448" s="49" t="s">
        <v>559</v>
      </c>
      <c r="C448" s="35"/>
      <c r="D448" s="36">
        <v>69</v>
      </c>
      <c r="E448" s="37">
        <v>1</v>
      </c>
      <c r="F448" s="38" t="s">
        <v>0</v>
      </c>
      <c r="G448" s="47" t="s">
        <v>1923</v>
      </c>
      <c r="H448" s="4"/>
    </row>
    <row r="449" spans="1:8" ht="19" thickTop="1" thickBot="1" x14ac:dyDescent="0.25">
      <c r="A449" s="40">
        <v>40126</v>
      </c>
      <c r="B449" s="49" t="s">
        <v>560</v>
      </c>
      <c r="C449" s="35"/>
      <c r="D449" s="36">
        <v>6.4</v>
      </c>
      <c r="E449" s="37">
        <v>1</v>
      </c>
      <c r="F449" s="38" t="s">
        <v>0</v>
      </c>
      <c r="G449" s="47" t="s">
        <v>1924</v>
      </c>
      <c r="H449" s="4"/>
    </row>
    <row r="450" spans="1:8" ht="19" thickTop="1" thickBot="1" x14ac:dyDescent="0.25">
      <c r="A450" s="40">
        <v>40128</v>
      </c>
      <c r="B450" s="49" t="s">
        <v>561</v>
      </c>
      <c r="C450" s="35"/>
      <c r="D450" s="36">
        <v>6.85</v>
      </c>
      <c r="E450" s="37">
        <v>1</v>
      </c>
      <c r="F450" s="38" t="s">
        <v>0</v>
      </c>
      <c r="G450" s="47" t="s">
        <v>1925</v>
      </c>
      <c r="H450" s="4"/>
    </row>
    <row r="451" spans="1:8" ht="19" thickTop="1" thickBot="1" x14ac:dyDescent="0.25">
      <c r="A451" s="40">
        <v>40129</v>
      </c>
      <c r="B451" s="49" t="s">
        <v>507</v>
      </c>
      <c r="C451" s="35"/>
      <c r="D451" s="36">
        <v>4.9000000000000004</v>
      </c>
      <c r="E451" s="37">
        <v>1</v>
      </c>
      <c r="F451" s="38" t="s">
        <v>0</v>
      </c>
      <c r="G451" s="47" t="s">
        <v>1926</v>
      </c>
      <c r="H451" s="4"/>
    </row>
    <row r="452" spans="1:8" ht="19" thickTop="1" thickBot="1" x14ac:dyDescent="0.25">
      <c r="A452" s="40">
        <v>40130</v>
      </c>
      <c r="B452" s="49" t="s">
        <v>493</v>
      </c>
      <c r="C452" s="35"/>
      <c r="D452" s="36">
        <v>3.6</v>
      </c>
      <c r="E452" s="37">
        <v>1</v>
      </c>
      <c r="F452" s="38" t="s">
        <v>0</v>
      </c>
      <c r="G452" s="47" t="s">
        <v>1927</v>
      </c>
      <c r="H452" s="4"/>
    </row>
    <row r="453" spans="1:8" ht="19" thickTop="1" thickBot="1" x14ac:dyDescent="0.25">
      <c r="A453" s="40">
        <v>40131</v>
      </c>
      <c r="B453" s="49" t="s">
        <v>562</v>
      </c>
      <c r="C453" s="35"/>
      <c r="D453" s="36">
        <v>7.25</v>
      </c>
      <c r="E453" s="37">
        <v>1</v>
      </c>
      <c r="F453" s="38" t="s">
        <v>0</v>
      </c>
      <c r="G453" s="47" t="s">
        <v>1928</v>
      </c>
      <c r="H453" s="4"/>
    </row>
    <row r="454" spans="1:8" ht="19" thickTop="1" thickBot="1" x14ac:dyDescent="0.25">
      <c r="A454" s="40">
        <v>40135</v>
      </c>
      <c r="B454" s="49" t="s">
        <v>563</v>
      </c>
      <c r="C454" s="35"/>
      <c r="D454" s="36">
        <v>33</v>
      </c>
      <c r="E454" s="37">
        <v>1</v>
      </c>
      <c r="F454" s="38" t="s">
        <v>0</v>
      </c>
      <c r="G454" s="47" t="s">
        <v>1929</v>
      </c>
      <c r="H454" s="4"/>
    </row>
    <row r="455" spans="1:8" ht="19" thickTop="1" thickBot="1" x14ac:dyDescent="0.25">
      <c r="A455" s="40">
        <v>40190</v>
      </c>
      <c r="B455" s="49" t="s">
        <v>547</v>
      </c>
      <c r="C455" s="35"/>
      <c r="D455" s="36">
        <v>7.85</v>
      </c>
      <c r="E455" s="37">
        <v>1</v>
      </c>
      <c r="F455" s="38" t="s">
        <v>0</v>
      </c>
      <c r="G455" s="47" t="s">
        <v>1930</v>
      </c>
      <c r="H455" s="4"/>
    </row>
    <row r="456" spans="1:8" ht="19" thickTop="1" thickBot="1" x14ac:dyDescent="0.25">
      <c r="A456" s="40">
        <v>40195</v>
      </c>
      <c r="B456" s="49" t="s">
        <v>564</v>
      </c>
      <c r="C456" s="35"/>
      <c r="D456" s="36">
        <v>4.9000000000000004</v>
      </c>
      <c r="E456" s="37">
        <v>1</v>
      </c>
      <c r="F456" s="38" t="s">
        <v>0</v>
      </c>
      <c r="G456" s="47" t="s">
        <v>1931</v>
      </c>
      <c r="H456" s="4"/>
    </row>
    <row r="457" spans="1:8" ht="19" thickTop="1" thickBot="1" x14ac:dyDescent="0.25">
      <c r="A457" s="40">
        <v>40216</v>
      </c>
      <c r="B457" s="49" t="s">
        <v>565</v>
      </c>
      <c r="C457" s="35"/>
      <c r="D457" s="36">
        <v>4.75</v>
      </c>
      <c r="E457" s="37">
        <v>1</v>
      </c>
      <c r="F457" s="38" t="s">
        <v>0</v>
      </c>
      <c r="G457" s="47" t="s">
        <v>1932</v>
      </c>
      <c r="H457" s="4"/>
    </row>
    <row r="458" spans="1:8" ht="19" thickTop="1" thickBot="1" x14ac:dyDescent="0.25">
      <c r="A458" s="40">
        <v>40303</v>
      </c>
      <c r="B458" s="49" t="s">
        <v>566</v>
      </c>
      <c r="C458" s="35"/>
      <c r="D458" s="36">
        <v>4.7</v>
      </c>
      <c r="E458" s="37">
        <v>1</v>
      </c>
      <c r="F458" s="38" t="s">
        <v>0</v>
      </c>
      <c r="G458" s="47" t="s">
        <v>1933</v>
      </c>
      <c r="H458" s="4"/>
    </row>
    <row r="459" spans="1:8" ht="19" thickTop="1" thickBot="1" x14ac:dyDescent="0.25">
      <c r="A459" s="40">
        <v>40315</v>
      </c>
      <c r="B459" s="49" t="s">
        <v>567</v>
      </c>
      <c r="C459" s="35"/>
      <c r="D459" s="36">
        <v>4.6500000000000004</v>
      </c>
      <c r="E459" s="37">
        <v>1</v>
      </c>
      <c r="F459" s="38" t="s">
        <v>0</v>
      </c>
      <c r="G459" s="47" t="s">
        <v>1934</v>
      </c>
      <c r="H459" s="4"/>
    </row>
    <row r="460" spans="1:8" ht="19" thickTop="1" thickBot="1" x14ac:dyDescent="0.25">
      <c r="A460" s="40">
        <v>41000</v>
      </c>
      <c r="B460" s="49" t="s">
        <v>568</v>
      </c>
      <c r="C460" s="35"/>
      <c r="D460" s="36">
        <v>6</v>
      </c>
      <c r="E460" s="37">
        <v>1</v>
      </c>
      <c r="F460" s="38" t="s">
        <v>0</v>
      </c>
      <c r="G460" s="47" t="s">
        <v>1935</v>
      </c>
      <c r="H460" s="4"/>
    </row>
    <row r="461" spans="1:8" ht="19" thickTop="1" thickBot="1" x14ac:dyDescent="0.25">
      <c r="A461" s="40">
        <v>41001</v>
      </c>
      <c r="B461" s="49" t="s">
        <v>498</v>
      </c>
      <c r="C461" s="35"/>
      <c r="D461" s="36">
        <v>14.4</v>
      </c>
      <c r="E461" s="37">
        <v>1</v>
      </c>
      <c r="F461" s="38" t="s">
        <v>0</v>
      </c>
      <c r="G461" s="47" t="s">
        <v>1936</v>
      </c>
      <c r="H461" s="4"/>
    </row>
    <row r="462" spans="1:8" ht="19" thickTop="1" thickBot="1" x14ac:dyDescent="0.25">
      <c r="A462" s="40">
        <v>41002</v>
      </c>
      <c r="B462" s="49" t="s">
        <v>569</v>
      </c>
      <c r="C462" s="35"/>
      <c r="D462" s="36">
        <v>6.75</v>
      </c>
      <c r="E462" s="37">
        <v>1</v>
      </c>
      <c r="F462" s="38" t="s">
        <v>0</v>
      </c>
      <c r="G462" s="47" t="s">
        <v>1937</v>
      </c>
      <c r="H462" s="4"/>
    </row>
    <row r="463" spans="1:8" ht="19" thickTop="1" thickBot="1" x14ac:dyDescent="0.25">
      <c r="A463" s="40">
        <v>41003</v>
      </c>
      <c r="B463" s="49" t="s">
        <v>570</v>
      </c>
      <c r="C463" s="35"/>
      <c r="D463" s="36">
        <v>6.4</v>
      </c>
      <c r="E463" s="37">
        <v>1</v>
      </c>
      <c r="F463" s="38" t="s">
        <v>0</v>
      </c>
      <c r="G463" s="47" t="s">
        <v>1938</v>
      </c>
      <c r="H463" s="4"/>
    </row>
    <row r="464" spans="1:8" ht="19" thickTop="1" thickBot="1" x14ac:dyDescent="0.25">
      <c r="A464" s="40">
        <v>41004</v>
      </c>
      <c r="B464" s="49" t="s">
        <v>571</v>
      </c>
      <c r="C464" s="35"/>
      <c r="D464" s="36">
        <v>7.3</v>
      </c>
      <c r="E464" s="37">
        <v>1</v>
      </c>
      <c r="F464" s="38" t="s">
        <v>0</v>
      </c>
      <c r="G464" s="47" t="s">
        <v>1939</v>
      </c>
      <c r="H464" s="4"/>
    </row>
    <row r="465" spans="1:8" ht="19" thickTop="1" thickBot="1" x14ac:dyDescent="0.25">
      <c r="A465" s="40">
        <v>41005</v>
      </c>
      <c r="B465" s="49" t="s">
        <v>25</v>
      </c>
      <c r="C465" s="35"/>
      <c r="D465" s="36">
        <v>7.8</v>
      </c>
      <c r="E465" s="37">
        <v>1</v>
      </c>
      <c r="F465" s="38" t="s">
        <v>0</v>
      </c>
      <c r="G465" s="47" t="s">
        <v>1940</v>
      </c>
      <c r="H465" s="4"/>
    </row>
    <row r="466" spans="1:8" ht="19" thickTop="1" thickBot="1" x14ac:dyDescent="0.25">
      <c r="A466" s="40">
        <v>41006</v>
      </c>
      <c r="B466" s="49" t="s">
        <v>523</v>
      </c>
      <c r="C466" s="35"/>
      <c r="D466" s="36">
        <v>6.45</v>
      </c>
      <c r="E466" s="37">
        <v>1</v>
      </c>
      <c r="F466" s="38" t="s">
        <v>0</v>
      </c>
      <c r="G466" s="47" t="s">
        <v>1941</v>
      </c>
      <c r="H466" s="4"/>
    </row>
    <row r="467" spans="1:8" ht="19" thickTop="1" thickBot="1" x14ac:dyDescent="0.25">
      <c r="A467" s="40">
        <v>41007</v>
      </c>
      <c r="B467" s="49" t="s">
        <v>516</v>
      </c>
      <c r="C467" s="35"/>
      <c r="D467" s="36">
        <v>6.35</v>
      </c>
      <c r="E467" s="37">
        <v>1</v>
      </c>
      <c r="F467" s="38" t="s">
        <v>0</v>
      </c>
      <c r="G467" s="47" t="s">
        <v>1942</v>
      </c>
      <c r="H467" s="4"/>
    </row>
    <row r="468" spans="1:8" ht="19" thickTop="1" thickBot="1" x14ac:dyDescent="0.25">
      <c r="A468" s="40">
        <v>41008</v>
      </c>
      <c r="B468" s="49" t="s">
        <v>572</v>
      </c>
      <c r="C468" s="35"/>
      <c r="D468" s="36">
        <v>6.3</v>
      </c>
      <c r="E468" s="37">
        <v>1</v>
      </c>
      <c r="F468" s="38" t="s">
        <v>0</v>
      </c>
      <c r="G468" s="47" t="s">
        <v>1943</v>
      </c>
      <c r="H468" s="4"/>
    </row>
    <row r="469" spans="1:8" ht="19" thickTop="1" thickBot="1" x14ac:dyDescent="0.25">
      <c r="A469" s="40">
        <v>41009</v>
      </c>
      <c r="B469" s="49" t="s">
        <v>538</v>
      </c>
      <c r="C469" s="35"/>
      <c r="D469" s="36">
        <v>12.7</v>
      </c>
      <c r="E469" s="37">
        <v>1</v>
      </c>
      <c r="F469" s="38" t="s">
        <v>0</v>
      </c>
      <c r="G469" s="47" t="s">
        <v>1944</v>
      </c>
      <c r="H469" s="4"/>
    </row>
    <row r="470" spans="1:8" ht="19" thickTop="1" thickBot="1" x14ac:dyDescent="0.25">
      <c r="A470" s="40">
        <v>41010</v>
      </c>
      <c r="B470" s="49" t="s">
        <v>573</v>
      </c>
      <c r="C470" s="35"/>
      <c r="D470" s="36">
        <v>7.4</v>
      </c>
      <c r="E470" s="37">
        <v>1</v>
      </c>
      <c r="F470" s="38" t="s">
        <v>0</v>
      </c>
      <c r="G470" s="47" t="s">
        <v>1945</v>
      </c>
      <c r="H470" s="4"/>
    </row>
    <row r="471" spans="1:8" ht="19" thickTop="1" thickBot="1" x14ac:dyDescent="0.25">
      <c r="A471" s="40">
        <v>41011</v>
      </c>
      <c r="B471" s="49" t="s">
        <v>492</v>
      </c>
      <c r="C471" s="35"/>
      <c r="D471" s="36">
        <v>5.6</v>
      </c>
      <c r="E471" s="37">
        <v>1</v>
      </c>
      <c r="F471" s="38" t="s">
        <v>0</v>
      </c>
      <c r="G471" s="47" t="s">
        <v>1946</v>
      </c>
      <c r="H471" s="4"/>
    </row>
    <row r="472" spans="1:8" ht="19" thickTop="1" thickBot="1" x14ac:dyDescent="0.25">
      <c r="A472" s="40">
        <v>41012</v>
      </c>
      <c r="B472" s="49" t="s">
        <v>489</v>
      </c>
      <c r="C472" s="35"/>
      <c r="D472" s="36">
        <v>6.75</v>
      </c>
      <c r="E472" s="37">
        <v>1</v>
      </c>
      <c r="F472" s="38" t="s">
        <v>0</v>
      </c>
      <c r="G472" s="47" t="s">
        <v>1947</v>
      </c>
      <c r="H472" s="4"/>
    </row>
    <row r="473" spans="1:8" ht="19" thickTop="1" thickBot="1" x14ac:dyDescent="0.25">
      <c r="A473" s="40">
        <v>41013</v>
      </c>
      <c r="B473" s="49" t="s">
        <v>519</v>
      </c>
      <c r="C473" s="35"/>
      <c r="D473" s="36">
        <v>4.9000000000000004</v>
      </c>
      <c r="E473" s="37">
        <v>1</v>
      </c>
      <c r="F473" s="38" t="s">
        <v>0</v>
      </c>
      <c r="G473" s="47" t="s">
        <v>1948</v>
      </c>
      <c r="H473" s="4"/>
    </row>
    <row r="474" spans="1:8" ht="19" thickTop="1" thickBot="1" x14ac:dyDescent="0.25">
      <c r="A474" s="40">
        <v>41014</v>
      </c>
      <c r="B474" s="49" t="s">
        <v>574</v>
      </c>
      <c r="C474" s="35"/>
      <c r="D474" s="36">
        <v>14.85</v>
      </c>
      <c r="E474" s="37">
        <v>1</v>
      </c>
      <c r="F474" s="38" t="s">
        <v>0</v>
      </c>
      <c r="G474" s="47" t="s">
        <v>1949</v>
      </c>
      <c r="H474" s="4"/>
    </row>
    <row r="475" spans="1:8" ht="19" thickTop="1" thickBot="1" x14ac:dyDescent="0.25">
      <c r="A475" s="40">
        <v>41015</v>
      </c>
      <c r="B475" s="49" t="s">
        <v>496</v>
      </c>
      <c r="C475" s="35"/>
      <c r="D475" s="36">
        <v>6.65</v>
      </c>
      <c r="E475" s="37">
        <v>1</v>
      </c>
      <c r="F475" s="38" t="s">
        <v>0</v>
      </c>
      <c r="G475" s="47" t="s">
        <v>1950</v>
      </c>
      <c r="H475" s="4"/>
    </row>
    <row r="476" spans="1:8" ht="19" thickTop="1" thickBot="1" x14ac:dyDescent="0.25">
      <c r="A476" s="40">
        <v>41016</v>
      </c>
      <c r="B476" s="49" t="s">
        <v>575</v>
      </c>
      <c r="C476" s="35"/>
      <c r="D476" s="36">
        <v>6.5</v>
      </c>
      <c r="E476" s="37">
        <v>1</v>
      </c>
      <c r="F476" s="38" t="s">
        <v>0</v>
      </c>
      <c r="G476" s="47" t="s">
        <v>1951</v>
      </c>
      <c r="H476" s="4"/>
    </row>
    <row r="477" spans="1:8" ht="19" thickTop="1" thickBot="1" x14ac:dyDescent="0.25">
      <c r="A477" s="40">
        <v>41017</v>
      </c>
      <c r="B477" s="49" t="s">
        <v>576</v>
      </c>
      <c r="C477" s="35"/>
      <c r="D477" s="36">
        <v>9.35</v>
      </c>
      <c r="E477" s="37">
        <v>1</v>
      </c>
      <c r="F477" s="38" t="s">
        <v>0</v>
      </c>
      <c r="G477" s="47" t="s">
        <v>1952</v>
      </c>
      <c r="H477" s="4"/>
    </row>
    <row r="478" spans="1:8" ht="19" thickTop="1" thickBot="1" x14ac:dyDescent="0.25">
      <c r="A478" s="40">
        <v>41018</v>
      </c>
      <c r="B478" s="49" t="s">
        <v>577</v>
      </c>
      <c r="C478" s="35"/>
      <c r="D478" s="36">
        <v>7.65</v>
      </c>
      <c r="E478" s="37">
        <v>1</v>
      </c>
      <c r="F478" s="38" t="s">
        <v>0</v>
      </c>
      <c r="G478" s="47" t="s">
        <v>1953</v>
      </c>
      <c r="H478" s="4"/>
    </row>
    <row r="479" spans="1:8" ht="19" thickTop="1" thickBot="1" x14ac:dyDescent="0.25">
      <c r="A479" s="40">
        <v>41019</v>
      </c>
      <c r="B479" s="49" t="s">
        <v>549</v>
      </c>
      <c r="C479" s="35"/>
      <c r="D479" s="36">
        <v>8.6999999999999993</v>
      </c>
      <c r="E479" s="37">
        <v>1</v>
      </c>
      <c r="F479" s="38" t="s">
        <v>0</v>
      </c>
      <c r="G479" s="47" t="s">
        <v>1954</v>
      </c>
      <c r="H479" s="4"/>
    </row>
    <row r="480" spans="1:8" ht="19" thickTop="1" thickBot="1" x14ac:dyDescent="0.25">
      <c r="A480" s="40">
        <v>41020</v>
      </c>
      <c r="B480" s="49" t="s">
        <v>521</v>
      </c>
      <c r="C480" s="35"/>
      <c r="D480" s="36">
        <v>7.35</v>
      </c>
      <c r="E480" s="37">
        <v>1</v>
      </c>
      <c r="F480" s="38" t="s">
        <v>0</v>
      </c>
      <c r="G480" s="47" t="s">
        <v>1955</v>
      </c>
      <c r="H480" s="4"/>
    </row>
    <row r="481" spans="1:8" ht="19" thickTop="1" thickBot="1" x14ac:dyDescent="0.25">
      <c r="A481" s="40">
        <v>41021</v>
      </c>
      <c r="B481" s="49" t="s">
        <v>512</v>
      </c>
      <c r="C481" s="35"/>
      <c r="D481" s="36">
        <v>9</v>
      </c>
      <c r="E481" s="37">
        <v>1</v>
      </c>
      <c r="F481" s="38" t="s">
        <v>0</v>
      </c>
      <c r="G481" s="47" t="s">
        <v>1956</v>
      </c>
      <c r="H481" s="4"/>
    </row>
    <row r="482" spans="1:8" ht="19" thickTop="1" thickBot="1" x14ac:dyDescent="0.25">
      <c r="A482" s="40">
        <v>41022</v>
      </c>
      <c r="B482" s="49" t="s">
        <v>511</v>
      </c>
      <c r="C482" s="35"/>
      <c r="D482" s="36">
        <v>6.4</v>
      </c>
      <c r="E482" s="37">
        <v>1</v>
      </c>
      <c r="F482" s="38" t="s">
        <v>0</v>
      </c>
      <c r="G482" s="47" t="s">
        <v>1957</v>
      </c>
      <c r="H482" s="4"/>
    </row>
    <row r="483" spans="1:8" ht="19" thickTop="1" thickBot="1" x14ac:dyDescent="0.25">
      <c r="A483" s="40">
        <v>41023</v>
      </c>
      <c r="B483" s="49" t="s">
        <v>518</v>
      </c>
      <c r="C483" s="35"/>
      <c r="D483" s="36">
        <v>6.4</v>
      </c>
      <c r="E483" s="37">
        <v>1</v>
      </c>
      <c r="F483" s="38" t="s">
        <v>0</v>
      </c>
      <c r="G483" s="47" t="s">
        <v>1958</v>
      </c>
      <c r="H483" s="4"/>
    </row>
    <row r="484" spans="1:8" ht="19" thickTop="1" thickBot="1" x14ac:dyDescent="0.25">
      <c r="A484" s="40">
        <v>41101</v>
      </c>
      <c r="B484" s="49" t="s">
        <v>578</v>
      </c>
      <c r="C484" s="35"/>
      <c r="D484" s="36">
        <v>11.4</v>
      </c>
      <c r="E484" s="37">
        <v>1</v>
      </c>
      <c r="F484" s="38" t="s">
        <v>0</v>
      </c>
      <c r="G484" s="47" t="s">
        <v>1959</v>
      </c>
      <c r="H484" s="4"/>
    </row>
    <row r="485" spans="1:8" ht="19" thickTop="1" thickBot="1" x14ac:dyDescent="0.25">
      <c r="A485" s="40">
        <v>41102</v>
      </c>
      <c r="B485" s="49" t="s">
        <v>578</v>
      </c>
      <c r="C485" s="35"/>
      <c r="D485" s="36">
        <v>24.9</v>
      </c>
      <c r="E485" s="37">
        <v>1</v>
      </c>
      <c r="F485" s="38" t="s">
        <v>0</v>
      </c>
      <c r="G485" s="47" t="s">
        <v>1960</v>
      </c>
      <c r="H485" s="4"/>
    </row>
    <row r="486" spans="1:8" ht="19" thickTop="1" thickBot="1" x14ac:dyDescent="0.25">
      <c r="A486" s="40">
        <v>42004</v>
      </c>
      <c r="B486" s="49" t="s">
        <v>489</v>
      </c>
      <c r="C486" s="35"/>
      <c r="D486" s="36">
        <v>3.65</v>
      </c>
      <c r="E486" s="37">
        <v>1</v>
      </c>
      <c r="F486" s="38" t="s">
        <v>0</v>
      </c>
      <c r="G486" s="47" t="s">
        <v>1961</v>
      </c>
      <c r="H486" s="4"/>
    </row>
    <row r="487" spans="1:8" ht="19" thickTop="1" thickBot="1" x14ac:dyDescent="0.25">
      <c r="A487" s="40">
        <v>42006</v>
      </c>
      <c r="B487" s="49" t="s">
        <v>491</v>
      </c>
      <c r="C487" s="35"/>
      <c r="D487" s="36">
        <v>2.9</v>
      </c>
      <c r="E487" s="37">
        <v>1</v>
      </c>
      <c r="F487" s="38" t="s">
        <v>0</v>
      </c>
      <c r="G487" s="47" t="s">
        <v>1962</v>
      </c>
      <c r="H487" s="4"/>
    </row>
    <row r="488" spans="1:8" ht="19" thickTop="1" thickBot="1" x14ac:dyDescent="0.25">
      <c r="A488" s="40">
        <v>42013</v>
      </c>
      <c r="B488" s="49" t="s">
        <v>498</v>
      </c>
      <c r="C488" s="35"/>
      <c r="D488" s="36">
        <v>9.9499999999999993</v>
      </c>
      <c r="E488" s="37">
        <v>1</v>
      </c>
      <c r="F488" s="38" t="s">
        <v>0</v>
      </c>
      <c r="G488" s="47" t="s">
        <v>1963</v>
      </c>
      <c r="H488" s="4"/>
    </row>
    <row r="489" spans="1:8" ht="19" thickTop="1" thickBot="1" x14ac:dyDescent="0.25">
      <c r="A489" s="40">
        <v>42015</v>
      </c>
      <c r="B489" s="49" t="s">
        <v>579</v>
      </c>
      <c r="C489" s="35"/>
      <c r="D489" s="36">
        <v>2.9</v>
      </c>
      <c r="E489" s="37">
        <v>1</v>
      </c>
      <c r="F489" s="38" t="s">
        <v>0</v>
      </c>
      <c r="G489" s="47" t="s">
        <v>1964</v>
      </c>
      <c r="H489" s="4"/>
    </row>
    <row r="490" spans="1:8" ht="19" thickTop="1" thickBot="1" x14ac:dyDescent="0.25">
      <c r="A490" s="40">
        <v>42016</v>
      </c>
      <c r="B490" s="49" t="s">
        <v>501</v>
      </c>
      <c r="C490" s="35"/>
      <c r="D490" s="36">
        <v>4.9000000000000004</v>
      </c>
      <c r="E490" s="37">
        <v>1</v>
      </c>
      <c r="F490" s="38" t="s">
        <v>0</v>
      </c>
      <c r="G490" s="47" t="s">
        <v>1965</v>
      </c>
      <c r="H490" s="4"/>
    </row>
    <row r="491" spans="1:8" ht="19" thickTop="1" thickBot="1" x14ac:dyDescent="0.25">
      <c r="A491" s="40">
        <v>42017</v>
      </c>
      <c r="B491" s="49" t="s">
        <v>25</v>
      </c>
      <c r="C491" s="35"/>
      <c r="D491" s="36">
        <v>5.8</v>
      </c>
      <c r="E491" s="37">
        <v>1</v>
      </c>
      <c r="F491" s="38" t="s">
        <v>0</v>
      </c>
      <c r="G491" s="47" t="s">
        <v>1966</v>
      </c>
      <c r="H491" s="4"/>
    </row>
    <row r="492" spans="1:8" ht="19" thickTop="1" thickBot="1" x14ac:dyDescent="0.25">
      <c r="A492" s="40">
        <v>42018</v>
      </c>
      <c r="B492" s="49" t="s">
        <v>577</v>
      </c>
      <c r="C492" s="35"/>
      <c r="D492" s="36">
        <v>5.2</v>
      </c>
      <c r="E492" s="37">
        <v>1</v>
      </c>
      <c r="F492" s="38" t="s">
        <v>0</v>
      </c>
      <c r="G492" s="47" t="s">
        <v>1967</v>
      </c>
      <c r="H492" s="4"/>
    </row>
    <row r="493" spans="1:8" ht="19" thickTop="1" thickBot="1" x14ac:dyDescent="0.25">
      <c r="A493" s="40">
        <v>42024</v>
      </c>
      <c r="B493" s="49" t="s">
        <v>580</v>
      </c>
      <c r="C493" s="35"/>
      <c r="D493" s="36">
        <v>15.8</v>
      </c>
      <c r="E493" s="37">
        <v>1</v>
      </c>
      <c r="F493" s="38" t="s">
        <v>0</v>
      </c>
      <c r="G493" s="47" t="s">
        <v>1968</v>
      </c>
      <c r="H493" s="4"/>
    </row>
    <row r="494" spans="1:8" ht="19" thickTop="1" thickBot="1" x14ac:dyDescent="0.25">
      <c r="A494" s="40">
        <v>42025</v>
      </c>
      <c r="B494" s="49" t="s">
        <v>581</v>
      </c>
      <c r="C494" s="35"/>
      <c r="D494" s="36">
        <v>4.7</v>
      </c>
      <c r="E494" s="37">
        <v>1</v>
      </c>
      <c r="F494" s="38" t="s">
        <v>0</v>
      </c>
      <c r="G494" s="47" t="s">
        <v>1969</v>
      </c>
      <c r="H494" s="4"/>
    </row>
    <row r="495" spans="1:8" ht="19" thickTop="1" thickBot="1" x14ac:dyDescent="0.25">
      <c r="A495" s="40">
        <v>42026</v>
      </c>
      <c r="B495" s="49" t="s">
        <v>582</v>
      </c>
      <c r="C495" s="35"/>
      <c r="D495" s="36">
        <v>6.1</v>
      </c>
      <c r="E495" s="37">
        <v>1</v>
      </c>
      <c r="F495" s="38" t="s">
        <v>0</v>
      </c>
      <c r="G495" s="47" t="s">
        <v>1970</v>
      </c>
      <c r="H495" s="4"/>
    </row>
    <row r="496" spans="1:8" ht="19" thickTop="1" thickBot="1" x14ac:dyDescent="0.25">
      <c r="A496" s="40">
        <v>42030</v>
      </c>
      <c r="B496" s="49" t="s">
        <v>508</v>
      </c>
      <c r="C496" s="35"/>
      <c r="D496" s="36">
        <v>5.55</v>
      </c>
      <c r="E496" s="37">
        <v>1</v>
      </c>
      <c r="F496" s="38" t="s">
        <v>0</v>
      </c>
      <c r="G496" s="47" t="s">
        <v>1971</v>
      </c>
      <c r="H496" s="4"/>
    </row>
    <row r="497" spans="1:8" ht="19" thickTop="1" thickBot="1" x14ac:dyDescent="0.25">
      <c r="A497" s="40">
        <v>42033</v>
      </c>
      <c r="B497" s="49" t="s">
        <v>510</v>
      </c>
      <c r="C497" s="35"/>
      <c r="D497" s="36">
        <v>2.9</v>
      </c>
      <c r="E497" s="37">
        <v>1</v>
      </c>
      <c r="F497" s="38" t="s">
        <v>0</v>
      </c>
      <c r="G497" s="47" t="s">
        <v>1972</v>
      </c>
      <c r="H497" s="4"/>
    </row>
    <row r="498" spans="1:8" ht="19" thickTop="1" thickBot="1" x14ac:dyDescent="0.25">
      <c r="A498" s="40">
        <v>42041</v>
      </c>
      <c r="B498" s="49" t="s">
        <v>583</v>
      </c>
      <c r="C498" s="35"/>
      <c r="D498" s="36">
        <v>2.5499999999999998</v>
      </c>
      <c r="E498" s="37">
        <v>1</v>
      </c>
      <c r="F498" s="38" t="s">
        <v>0</v>
      </c>
      <c r="G498" s="47" t="s">
        <v>1973</v>
      </c>
      <c r="H498" s="4"/>
    </row>
    <row r="499" spans="1:8" ht="19" thickTop="1" thickBot="1" x14ac:dyDescent="0.25">
      <c r="A499" s="40">
        <v>42046</v>
      </c>
      <c r="B499" s="49" t="s">
        <v>521</v>
      </c>
      <c r="C499" s="35"/>
      <c r="D499" s="36">
        <v>2.7</v>
      </c>
      <c r="E499" s="37">
        <v>1</v>
      </c>
      <c r="F499" s="38" t="s">
        <v>0</v>
      </c>
      <c r="G499" s="47" t="s">
        <v>1974</v>
      </c>
      <c r="H499" s="4"/>
    </row>
    <row r="500" spans="1:8" ht="19" thickTop="1" thickBot="1" x14ac:dyDescent="0.25">
      <c r="A500" s="40">
        <v>42048</v>
      </c>
      <c r="B500" s="49" t="s">
        <v>523</v>
      </c>
      <c r="C500" s="35"/>
      <c r="D500" s="36">
        <v>2.65</v>
      </c>
      <c r="E500" s="37">
        <v>1</v>
      </c>
      <c r="F500" s="38" t="s">
        <v>0</v>
      </c>
      <c r="G500" s="47" t="s">
        <v>1975</v>
      </c>
      <c r="H500" s="4"/>
    </row>
    <row r="501" spans="1:8" ht="19" thickTop="1" thickBot="1" x14ac:dyDescent="0.25">
      <c r="A501" s="40">
        <v>42050</v>
      </c>
      <c r="B501" s="49" t="s">
        <v>525</v>
      </c>
      <c r="C501" s="35"/>
      <c r="D501" s="36">
        <v>2.9</v>
      </c>
      <c r="E501" s="37">
        <v>1</v>
      </c>
      <c r="F501" s="38" t="s">
        <v>0</v>
      </c>
      <c r="G501" s="47" t="s">
        <v>1976</v>
      </c>
      <c r="H501" s="4"/>
    </row>
    <row r="502" spans="1:8" ht="19" thickTop="1" thickBot="1" x14ac:dyDescent="0.25">
      <c r="A502" s="40">
        <v>42060</v>
      </c>
      <c r="B502" s="49" t="s">
        <v>584</v>
      </c>
      <c r="C502" s="35"/>
      <c r="D502" s="36">
        <v>10.6</v>
      </c>
      <c r="E502" s="37">
        <v>1</v>
      </c>
      <c r="F502" s="38" t="s">
        <v>0</v>
      </c>
      <c r="G502" s="47" t="s">
        <v>1977</v>
      </c>
      <c r="H502" s="4"/>
    </row>
    <row r="503" spans="1:8" ht="19" thickTop="1" thickBot="1" x14ac:dyDescent="0.25">
      <c r="A503" s="40">
        <v>42062</v>
      </c>
      <c r="B503" s="49" t="s">
        <v>41</v>
      </c>
      <c r="C503" s="35"/>
      <c r="D503" s="36">
        <v>5.45</v>
      </c>
      <c r="E503" s="37">
        <v>1</v>
      </c>
      <c r="F503" s="38" t="s">
        <v>0</v>
      </c>
      <c r="G503" s="47" t="s">
        <v>1978</v>
      </c>
      <c r="H503" s="4"/>
    </row>
    <row r="504" spans="1:8" ht="19" thickTop="1" thickBot="1" x14ac:dyDescent="0.25">
      <c r="A504" s="40">
        <v>42063</v>
      </c>
      <c r="B504" s="49" t="s">
        <v>42</v>
      </c>
      <c r="C504" s="35"/>
      <c r="D504" s="36">
        <v>5.15</v>
      </c>
      <c r="E504" s="37">
        <v>1</v>
      </c>
      <c r="F504" s="38" t="s">
        <v>0</v>
      </c>
      <c r="G504" s="47" t="s">
        <v>1979</v>
      </c>
      <c r="H504" s="4"/>
    </row>
    <row r="505" spans="1:8" ht="19" thickTop="1" thickBot="1" x14ac:dyDescent="0.25">
      <c r="A505" s="40">
        <v>42065</v>
      </c>
      <c r="B505" s="49" t="s">
        <v>532</v>
      </c>
      <c r="C505" s="35"/>
      <c r="D505" s="36">
        <v>4</v>
      </c>
      <c r="E505" s="37">
        <v>1</v>
      </c>
      <c r="F505" s="38" t="s">
        <v>0</v>
      </c>
      <c r="G505" s="47" t="s">
        <v>1980</v>
      </c>
      <c r="H505" s="4"/>
    </row>
    <row r="506" spans="1:8" ht="19" thickTop="1" thickBot="1" x14ac:dyDescent="0.25">
      <c r="A506" s="40">
        <v>42066</v>
      </c>
      <c r="B506" s="49" t="s">
        <v>533</v>
      </c>
      <c r="C506" s="35"/>
      <c r="D506" s="36">
        <v>6.3</v>
      </c>
      <c r="E506" s="37">
        <v>1</v>
      </c>
      <c r="F506" s="38" t="s">
        <v>0</v>
      </c>
      <c r="G506" s="47" t="s">
        <v>1981</v>
      </c>
      <c r="H506" s="4"/>
    </row>
    <row r="507" spans="1:8" ht="19" thickTop="1" thickBot="1" x14ac:dyDescent="0.25">
      <c r="A507" s="40">
        <v>42067</v>
      </c>
      <c r="B507" s="49" t="s">
        <v>534</v>
      </c>
      <c r="C507" s="35"/>
      <c r="D507" s="36">
        <v>6.35</v>
      </c>
      <c r="E507" s="37">
        <v>1</v>
      </c>
      <c r="F507" s="38" t="s">
        <v>0</v>
      </c>
      <c r="G507" s="47" t="s">
        <v>1982</v>
      </c>
      <c r="H507" s="4"/>
    </row>
    <row r="508" spans="1:8" ht="19" thickTop="1" thickBot="1" x14ac:dyDescent="0.25">
      <c r="A508" s="40">
        <v>42073</v>
      </c>
      <c r="B508" s="49" t="s">
        <v>538</v>
      </c>
      <c r="C508" s="35"/>
      <c r="D508" s="36">
        <v>5.3</v>
      </c>
      <c r="E508" s="37">
        <v>1</v>
      </c>
      <c r="F508" s="38" t="s">
        <v>0</v>
      </c>
      <c r="G508" s="47" t="s">
        <v>1983</v>
      </c>
      <c r="H508" s="4"/>
    </row>
    <row r="509" spans="1:8" ht="19" thickTop="1" thickBot="1" x14ac:dyDescent="0.25">
      <c r="A509" s="40">
        <v>42080</v>
      </c>
      <c r="B509" s="49" t="s">
        <v>543</v>
      </c>
      <c r="C509" s="35"/>
      <c r="D509" s="36">
        <v>7.45</v>
      </c>
      <c r="E509" s="37">
        <v>1</v>
      </c>
      <c r="F509" s="38" t="s">
        <v>0</v>
      </c>
      <c r="G509" s="47" t="s">
        <v>1984</v>
      </c>
      <c r="H509" s="4"/>
    </row>
    <row r="510" spans="1:8" ht="19" thickTop="1" thickBot="1" x14ac:dyDescent="0.25">
      <c r="A510" s="40">
        <v>42081</v>
      </c>
      <c r="B510" s="49" t="s">
        <v>544</v>
      </c>
      <c r="C510" s="35"/>
      <c r="D510" s="36">
        <v>4.5</v>
      </c>
      <c r="E510" s="37">
        <v>1</v>
      </c>
      <c r="F510" s="38" t="s">
        <v>0</v>
      </c>
      <c r="G510" s="47" t="s">
        <v>1985</v>
      </c>
      <c r="H510" s="4"/>
    </row>
    <row r="511" spans="1:8" ht="19" thickTop="1" thickBot="1" x14ac:dyDescent="0.25">
      <c r="A511" s="40">
        <v>42087</v>
      </c>
      <c r="B511" s="49" t="s">
        <v>574</v>
      </c>
      <c r="C511" s="35"/>
      <c r="D511" s="36">
        <v>3.15</v>
      </c>
      <c r="E511" s="37">
        <v>1</v>
      </c>
      <c r="F511" s="38" t="s">
        <v>0</v>
      </c>
      <c r="G511" s="47" t="s">
        <v>1986</v>
      </c>
      <c r="H511" s="4"/>
    </row>
    <row r="512" spans="1:8" ht="19" thickTop="1" thickBot="1" x14ac:dyDescent="0.25">
      <c r="A512" s="40">
        <v>42088</v>
      </c>
      <c r="B512" s="49" t="s">
        <v>530</v>
      </c>
      <c r="C512" s="35"/>
      <c r="D512" s="36">
        <v>6.2</v>
      </c>
      <c r="E512" s="37">
        <v>1</v>
      </c>
      <c r="F512" s="38" t="s">
        <v>0</v>
      </c>
      <c r="G512" s="47" t="s">
        <v>1987</v>
      </c>
      <c r="H512" s="4"/>
    </row>
    <row r="513" spans="1:8" ht="19" thickTop="1" thickBot="1" x14ac:dyDescent="0.25">
      <c r="A513" s="40">
        <v>42089</v>
      </c>
      <c r="B513" s="49" t="s">
        <v>550</v>
      </c>
      <c r="C513" s="35"/>
      <c r="D513" s="36">
        <v>3.75</v>
      </c>
      <c r="E513" s="37">
        <v>1</v>
      </c>
      <c r="F513" s="38" t="s">
        <v>0</v>
      </c>
      <c r="G513" s="47" t="s">
        <v>1988</v>
      </c>
      <c r="H513" s="4"/>
    </row>
    <row r="514" spans="1:8" ht="19" thickTop="1" thickBot="1" x14ac:dyDescent="0.25">
      <c r="A514" s="40">
        <v>42090</v>
      </c>
      <c r="B514" s="49" t="s">
        <v>547</v>
      </c>
      <c r="C514" s="35"/>
      <c r="D514" s="36">
        <v>5</v>
      </c>
      <c r="E514" s="37">
        <v>1</v>
      </c>
      <c r="F514" s="38" t="s">
        <v>0</v>
      </c>
      <c r="G514" s="47" t="s">
        <v>1989</v>
      </c>
      <c r="H514" s="4"/>
    </row>
    <row r="515" spans="1:8" ht="19" thickTop="1" thickBot="1" x14ac:dyDescent="0.25">
      <c r="A515" s="40">
        <v>42096</v>
      </c>
      <c r="B515" s="49" t="s">
        <v>585</v>
      </c>
      <c r="C515" s="35"/>
      <c r="D515" s="36">
        <v>8.35</v>
      </c>
      <c r="E515" s="37">
        <v>1</v>
      </c>
      <c r="F515" s="38" t="s">
        <v>0</v>
      </c>
      <c r="G515" s="47" t="s">
        <v>1990</v>
      </c>
      <c r="H515" s="4"/>
    </row>
    <row r="516" spans="1:8" ht="19" thickTop="1" thickBot="1" x14ac:dyDescent="0.25">
      <c r="A516" s="40">
        <v>42097</v>
      </c>
      <c r="B516" s="49" t="s">
        <v>549</v>
      </c>
      <c r="C516" s="35"/>
      <c r="D516" s="36">
        <v>4</v>
      </c>
      <c r="E516" s="37">
        <v>1</v>
      </c>
      <c r="F516" s="38" t="s">
        <v>0</v>
      </c>
      <c r="G516" s="47" t="s">
        <v>1991</v>
      </c>
      <c r="H516" s="4"/>
    </row>
    <row r="517" spans="1:8" ht="19" thickTop="1" thickBot="1" x14ac:dyDescent="0.25">
      <c r="A517" s="40">
        <v>43002</v>
      </c>
      <c r="B517" s="49" t="s">
        <v>586</v>
      </c>
      <c r="C517" s="35"/>
      <c r="D517" s="36">
        <v>7.25</v>
      </c>
      <c r="E517" s="37">
        <v>1</v>
      </c>
      <c r="F517" s="38" t="s">
        <v>0</v>
      </c>
      <c r="G517" s="47" t="s">
        <v>1992</v>
      </c>
      <c r="H517" s="4"/>
    </row>
    <row r="518" spans="1:8" ht="19" thickTop="1" thickBot="1" x14ac:dyDescent="0.25">
      <c r="A518" s="40">
        <v>43003</v>
      </c>
      <c r="B518" s="49" t="s">
        <v>587</v>
      </c>
      <c r="C518" s="35"/>
      <c r="D518" s="36">
        <v>6.9</v>
      </c>
      <c r="E518" s="37">
        <v>1</v>
      </c>
      <c r="F518" s="38" t="s">
        <v>0</v>
      </c>
      <c r="G518" s="47" t="s">
        <v>1993</v>
      </c>
      <c r="H518" s="4"/>
    </row>
    <row r="519" spans="1:8" ht="19" thickTop="1" thickBot="1" x14ac:dyDescent="0.25">
      <c r="A519" s="40">
        <v>43004</v>
      </c>
      <c r="B519" s="49" t="s">
        <v>489</v>
      </c>
      <c r="C519" s="35"/>
      <c r="D519" s="36">
        <v>7.25</v>
      </c>
      <c r="E519" s="37">
        <v>1</v>
      </c>
      <c r="F519" s="38" t="s">
        <v>0</v>
      </c>
      <c r="G519" s="47" t="s">
        <v>1994</v>
      </c>
      <c r="H519" s="4"/>
    </row>
    <row r="520" spans="1:8" ht="19" thickTop="1" thickBot="1" x14ac:dyDescent="0.25">
      <c r="A520" s="40">
        <v>43006</v>
      </c>
      <c r="B520" s="49" t="s">
        <v>491</v>
      </c>
      <c r="C520" s="35"/>
      <c r="D520" s="36">
        <v>6.5</v>
      </c>
      <c r="E520" s="37">
        <v>1</v>
      </c>
      <c r="F520" s="38" t="s">
        <v>0</v>
      </c>
      <c r="G520" s="47" t="s">
        <v>1995</v>
      </c>
      <c r="H520" s="4"/>
    </row>
    <row r="521" spans="1:8" ht="19" thickTop="1" thickBot="1" x14ac:dyDescent="0.25">
      <c r="A521" s="40">
        <v>43007</v>
      </c>
      <c r="B521" s="49" t="s">
        <v>492</v>
      </c>
      <c r="C521" s="35"/>
      <c r="D521" s="36">
        <v>6.1</v>
      </c>
      <c r="E521" s="37">
        <v>1</v>
      </c>
      <c r="F521" s="38" t="s">
        <v>0</v>
      </c>
      <c r="G521" s="47" t="s">
        <v>1996</v>
      </c>
      <c r="H521" s="4"/>
    </row>
    <row r="522" spans="1:8" ht="19" thickTop="1" thickBot="1" x14ac:dyDescent="0.25">
      <c r="A522" s="40">
        <v>43011</v>
      </c>
      <c r="B522" s="49" t="s">
        <v>496</v>
      </c>
      <c r="C522" s="35"/>
      <c r="D522" s="36">
        <v>7.15</v>
      </c>
      <c r="E522" s="37">
        <v>1</v>
      </c>
      <c r="F522" s="38" t="s">
        <v>0</v>
      </c>
      <c r="G522" s="47" t="s">
        <v>1997</v>
      </c>
      <c r="H522" s="4"/>
    </row>
    <row r="523" spans="1:8" ht="19" thickTop="1" thickBot="1" x14ac:dyDescent="0.25">
      <c r="A523" s="40">
        <v>43013</v>
      </c>
      <c r="B523" s="49" t="s">
        <v>498</v>
      </c>
      <c r="C523" s="35"/>
      <c r="D523" s="36">
        <v>17</v>
      </c>
      <c r="E523" s="37">
        <v>1</v>
      </c>
      <c r="F523" s="38" t="s">
        <v>0</v>
      </c>
      <c r="G523" s="47" t="s">
        <v>1998</v>
      </c>
      <c r="H523" s="4"/>
    </row>
    <row r="524" spans="1:8" ht="19" thickTop="1" thickBot="1" x14ac:dyDescent="0.25">
      <c r="A524" s="40">
        <v>43015</v>
      </c>
      <c r="B524" s="49" t="s">
        <v>579</v>
      </c>
      <c r="C524" s="35"/>
      <c r="D524" s="36">
        <v>0</v>
      </c>
      <c r="E524" s="37">
        <v>1</v>
      </c>
      <c r="F524" s="38" t="s">
        <v>0</v>
      </c>
      <c r="G524" s="47" t="s">
        <v>1999</v>
      </c>
      <c r="H524" s="4"/>
    </row>
    <row r="525" spans="1:8" ht="19" thickTop="1" thickBot="1" x14ac:dyDescent="0.25">
      <c r="A525" s="40">
        <v>43016</v>
      </c>
      <c r="B525" s="49" t="s">
        <v>501</v>
      </c>
      <c r="C525" s="35"/>
      <c r="D525" s="36">
        <v>7.8</v>
      </c>
      <c r="E525" s="37">
        <v>1</v>
      </c>
      <c r="F525" s="38" t="s">
        <v>0</v>
      </c>
      <c r="G525" s="47" t="s">
        <v>2000</v>
      </c>
      <c r="H525" s="4"/>
    </row>
    <row r="526" spans="1:8" ht="19" thickTop="1" thickBot="1" x14ac:dyDescent="0.25">
      <c r="A526" s="40">
        <v>43017</v>
      </c>
      <c r="B526" s="49" t="s">
        <v>25</v>
      </c>
      <c r="C526" s="35"/>
      <c r="D526" s="36">
        <v>8.3000000000000007</v>
      </c>
      <c r="E526" s="37">
        <v>1</v>
      </c>
      <c r="F526" s="38" t="s">
        <v>0</v>
      </c>
      <c r="G526" s="47" t="s">
        <v>2001</v>
      </c>
      <c r="H526" s="4"/>
    </row>
    <row r="527" spans="1:8" ht="19" thickTop="1" thickBot="1" x14ac:dyDescent="0.25">
      <c r="A527" s="40">
        <v>43018</v>
      </c>
      <c r="B527" s="49" t="s">
        <v>577</v>
      </c>
      <c r="C527" s="35"/>
      <c r="D527" s="36">
        <v>8.15</v>
      </c>
      <c r="E527" s="37">
        <v>1</v>
      </c>
      <c r="F527" s="38" t="s">
        <v>0</v>
      </c>
      <c r="G527" s="47" t="s">
        <v>2002</v>
      </c>
      <c r="H527" s="4"/>
    </row>
    <row r="528" spans="1:8" ht="19" thickTop="1" thickBot="1" x14ac:dyDescent="0.25">
      <c r="A528" s="40">
        <v>43024</v>
      </c>
      <c r="B528" s="49" t="s">
        <v>588</v>
      </c>
      <c r="C528" s="35"/>
      <c r="D528" s="36">
        <v>10.25</v>
      </c>
      <c r="E528" s="37">
        <v>1</v>
      </c>
      <c r="F528" s="38" t="s">
        <v>0</v>
      </c>
      <c r="G528" s="47" t="s">
        <v>2003</v>
      </c>
      <c r="H528" s="4"/>
    </row>
    <row r="529" spans="1:8" ht="19" thickTop="1" thickBot="1" x14ac:dyDescent="0.25">
      <c r="A529" s="40">
        <v>43025</v>
      </c>
      <c r="B529" s="49" t="s">
        <v>589</v>
      </c>
      <c r="C529" s="35"/>
      <c r="D529" s="36">
        <v>8.85</v>
      </c>
      <c r="E529" s="37">
        <v>1</v>
      </c>
      <c r="F529" s="38" t="s">
        <v>0</v>
      </c>
      <c r="G529" s="47" t="s">
        <v>2004</v>
      </c>
      <c r="H529" s="4"/>
    </row>
    <row r="530" spans="1:8" ht="19" thickTop="1" thickBot="1" x14ac:dyDescent="0.25">
      <c r="A530" s="40">
        <v>43026</v>
      </c>
      <c r="B530" s="49" t="s">
        <v>582</v>
      </c>
      <c r="C530" s="35"/>
      <c r="D530" s="36">
        <v>9.5</v>
      </c>
      <c r="E530" s="37">
        <v>1</v>
      </c>
      <c r="F530" s="38" t="s">
        <v>0</v>
      </c>
      <c r="G530" s="47" t="s">
        <v>2005</v>
      </c>
      <c r="H530" s="4"/>
    </row>
    <row r="531" spans="1:8" ht="19" thickTop="1" thickBot="1" x14ac:dyDescent="0.25">
      <c r="A531" s="40">
        <v>43029</v>
      </c>
      <c r="B531" s="49" t="s">
        <v>507</v>
      </c>
      <c r="C531" s="35"/>
      <c r="D531" s="36">
        <v>6.9</v>
      </c>
      <c r="E531" s="37">
        <v>1</v>
      </c>
      <c r="F531" s="38" t="s">
        <v>0</v>
      </c>
      <c r="G531" s="47" t="s">
        <v>2006</v>
      </c>
      <c r="H531" s="4"/>
    </row>
    <row r="532" spans="1:8" ht="19" thickTop="1" thickBot="1" x14ac:dyDescent="0.25">
      <c r="A532" s="40">
        <v>43033</v>
      </c>
      <c r="B532" s="49" t="s">
        <v>510</v>
      </c>
      <c r="C532" s="35"/>
      <c r="D532" s="36">
        <v>5.9</v>
      </c>
      <c r="E532" s="37">
        <v>1</v>
      </c>
      <c r="F532" s="38" t="s">
        <v>0</v>
      </c>
      <c r="G532" s="47" t="s">
        <v>2007</v>
      </c>
      <c r="H532" s="4"/>
    </row>
    <row r="533" spans="1:8" ht="19" thickTop="1" thickBot="1" x14ac:dyDescent="0.25">
      <c r="A533" s="40">
        <v>43034</v>
      </c>
      <c r="B533" s="49" t="s">
        <v>511</v>
      </c>
      <c r="C533" s="35"/>
      <c r="D533" s="36">
        <v>6.9</v>
      </c>
      <c r="E533" s="37">
        <v>1</v>
      </c>
      <c r="F533" s="38" t="s">
        <v>0</v>
      </c>
      <c r="G533" s="47" t="s">
        <v>2008</v>
      </c>
      <c r="H533" s="4"/>
    </row>
    <row r="534" spans="1:8" ht="19" thickTop="1" thickBot="1" x14ac:dyDescent="0.25">
      <c r="A534" s="40">
        <v>43041</v>
      </c>
      <c r="B534" s="49" t="s">
        <v>517</v>
      </c>
      <c r="C534" s="35"/>
      <c r="D534" s="36">
        <v>6.25</v>
      </c>
      <c r="E534" s="37">
        <v>1</v>
      </c>
      <c r="F534" s="38" t="s">
        <v>0</v>
      </c>
      <c r="G534" s="47" t="s">
        <v>2009</v>
      </c>
      <c r="H534" s="4"/>
    </row>
    <row r="535" spans="1:8" ht="19" thickTop="1" thickBot="1" x14ac:dyDescent="0.25">
      <c r="A535" s="40">
        <v>43042</v>
      </c>
      <c r="B535" s="49" t="s">
        <v>518</v>
      </c>
      <c r="C535" s="35"/>
      <c r="D535" s="36">
        <v>6.9</v>
      </c>
      <c r="E535" s="37">
        <v>1</v>
      </c>
      <c r="F535" s="38" t="s">
        <v>0</v>
      </c>
      <c r="G535" s="47" t="s">
        <v>2010</v>
      </c>
      <c r="H535" s="4"/>
    </row>
    <row r="536" spans="1:8" ht="19" thickTop="1" thickBot="1" x14ac:dyDescent="0.25">
      <c r="A536" s="40">
        <v>43044</v>
      </c>
      <c r="B536" s="49" t="s">
        <v>520</v>
      </c>
      <c r="C536" s="35"/>
      <c r="D536" s="36">
        <v>8.4</v>
      </c>
      <c r="E536" s="37">
        <v>1</v>
      </c>
      <c r="F536" s="38" t="s">
        <v>0</v>
      </c>
      <c r="G536" s="47" t="s">
        <v>2011</v>
      </c>
      <c r="H536" s="4"/>
    </row>
    <row r="537" spans="1:8" ht="19" thickTop="1" thickBot="1" x14ac:dyDescent="0.25">
      <c r="A537" s="40">
        <v>43046</v>
      </c>
      <c r="B537" s="49" t="s">
        <v>521</v>
      </c>
      <c r="C537" s="35"/>
      <c r="D537" s="36">
        <v>7.85</v>
      </c>
      <c r="E537" s="37">
        <v>1</v>
      </c>
      <c r="F537" s="38" t="s">
        <v>0</v>
      </c>
      <c r="G537" s="47" t="s">
        <v>2012</v>
      </c>
      <c r="H537" s="4"/>
    </row>
    <row r="538" spans="1:8" ht="19" thickTop="1" thickBot="1" x14ac:dyDescent="0.25">
      <c r="A538" s="40">
        <v>43050</v>
      </c>
      <c r="B538" s="49" t="s">
        <v>525</v>
      </c>
      <c r="C538" s="35"/>
      <c r="D538" s="36">
        <v>6.45</v>
      </c>
      <c r="E538" s="37">
        <v>1</v>
      </c>
      <c r="F538" s="38" t="s">
        <v>0</v>
      </c>
      <c r="G538" s="47" t="s">
        <v>2013</v>
      </c>
      <c r="H538" s="4"/>
    </row>
    <row r="539" spans="1:8" ht="19" thickTop="1" thickBot="1" x14ac:dyDescent="0.25">
      <c r="A539" s="40">
        <v>43056</v>
      </c>
      <c r="B539" s="49" t="s">
        <v>526</v>
      </c>
      <c r="C539" s="35"/>
      <c r="D539" s="36">
        <v>8.5</v>
      </c>
      <c r="E539" s="37">
        <v>1</v>
      </c>
      <c r="F539" s="38" t="s">
        <v>0</v>
      </c>
      <c r="G539" s="47" t="s">
        <v>2014</v>
      </c>
      <c r="H539" s="4"/>
    </row>
    <row r="540" spans="1:8" ht="19" thickTop="1" thickBot="1" x14ac:dyDescent="0.25">
      <c r="A540" s="40">
        <v>43060</v>
      </c>
      <c r="B540" s="49" t="s">
        <v>584</v>
      </c>
      <c r="C540" s="35"/>
      <c r="D540" s="36">
        <v>0</v>
      </c>
      <c r="E540" s="37">
        <v>1</v>
      </c>
      <c r="F540" s="38" t="s">
        <v>0</v>
      </c>
      <c r="G540" s="47" t="s">
        <v>2015</v>
      </c>
      <c r="H540" s="4"/>
    </row>
    <row r="541" spans="1:8" ht="19" thickTop="1" thickBot="1" x14ac:dyDescent="0.25">
      <c r="A541" s="40">
        <v>43071</v>
      </c>
      <c r="B541" s="49" t="s">
        <v>536</v>
      </c>
      <c r="C541" s="35"/>
      <c r="D541" s="36">
        <v>6.1</v>
      </c>
      <c r="E541" s="37">
        <v>1</v>
      </c>
      <c r="F541" s="38" t="s">
        <v>0</v>
      </c>
      <c r="G541" s="47" t="s">
        <v>2016</v>
      </c>
      <c r="H541" s="4"/>
    </row>
    <row r="542" spans="1:8" ht="19" thickTop="1" thickBot="1" x14ac:dyDescent="0.25">
      <c r="A542" s="40">
        <v>43072</v>
      </c>
      <c r="B542" s="49" t="s">
        <v>537</v>
      </c>
      <c r="C542" s="35"/>
      <c r="D542" s="36">
        <v>40</v>
      </c>
      <c r="E542" s="37">
        <v>1</v>
      </c>
      <c r="F542" s="38" t="s">
        <v>0</v>
      </c>
      <c r="G542" s="47" t="s">
        <v>2017</v>
      </c>
      <c r="H542" s="4"/>
    </row>
    <row r="543" spans="1:8" ht="19" thickTop="1" thickBot="1" x14ac:dyDescent="0.25">
      <c r="A543" s="40">
        <v>43073</v>
      </c>
      <c r="B543" s="49" t="s">
        <v>538</v>
      </c>
      <c r="C543" s="35"/>
      <c r="D543" s="36">
        <v>13.2</v>
      </c>
      <c r="E543" s="37">
        <v>1</v>
      </c>
      <c r="F543" s="38" t="s">
        <v>0</v>
      </c>
      <c r="G543" s="47" t="s">
        <v>2018</v>
      </c>
      <c r="H543" s="4"/>
    </row>
    <row r="544" spans="1:8" ht="19" thickTop="1" thickBot="1" x14ac:dyDescent="0.25">
      <c r="A544" s="40">
        <v>43078</v>
      </c>
      <c r="B544" s="49" t="s">
        <v>541</v>
      </c>
      <c r="C544" s="35"/>
      <c r="D544" s="36">
        <v>13.7</v>
      </c>
      <c r="E544" s="37">
        <v>1</v>
      </c>
      <c r="F544" s="38" t="s">
        <v>0</v>
      </c>
      <c r="G544" s="47" t="s">
        <v>2019</v>
      </c>
      <c r="H544" s="4"/>
    </row>
    <row r="545" spans="1:8" ht="19" thickTop="1" thickBot="1" x14ac:dyDescent="0.25">
      <c r="A545" s="40">
        <v>43079</v>
      </c>
      <c r="B545" s="49" t="s">
        <v>590</v>
      </c>
      <c r="C545" s="35"/>
      <c r="D545" s="36">
        <v>8.8000000000000007</v>
      </c>
      <c r="E545" s="37">
        <v>1</v>
      </c>
      <c r="F545" s="38" t="s">
        <v>0</v>
      </c>
      <c r="G545" s="47" t="s">
        <v>2020</v>
      </c>
      <c r="H545" s="4"/>
    </row>
    <row r="546" spans="1:8" ht="19" thickTop="1" thickBot="1" x14ac:dyDescent="0.25">
      <c r="A546" s="40">
        <v>43080</v>
      </c>
      <c r="B546" s="49" t="s">
        <v>543</v>
      </c>
      <c r="C546" s="35"/>
      <c r="D546" s="36">
        <v>13.4</v>
      </c>
      <c r="E546" s="37">
        <v>1</v>
      </c>
      <c r="F546" s="38" t="s">
        <v>0</v>
      </c>
      <c r="G546" s="47" t="s">
        <v>2021</v>
      </c>
      <c r="H546" s="4"/>
    </row>
    <row r="547" spans="1:8" ht="19" thickTop="1" thickBot="1" x14ac:dyDescent="0.25">
      <c r="A547" s="40">
        <v>43097</v>
      </c>
      <c r="B547" s="49" t="s">
        <v>549</v>
      </c>
      <c r="C547" s="35"/>
      <c r="D547" s="36">
        <v>9.1999999999999993</v>
      </c>
      <c r="E547" s="37">
        <v>1</v>
      </c>
      <c r="F547" s="38" t="s">
        <v>0</v>
      </c>
      <c r="G547" s="47" t="s">
        <v>2022</v>
      </c>
      <c r="H547" s="4"/>
    </row>
    <row r="548" spans="1:8" ht="19" thickTop="1" thickBot="1" x14ac:dyDescent="0.25">
      <c r="A548" s="40">
        <v>43098</v>
      </c>
      <c r="B548" s="49" t="s">
        <v>556</v>
      </c>
      <c r="C548" s="35"/>
      <c r="D548" s="36">
        <v>7.45</v>
      </c>
      <c r="E548" s="37">
        <v>1</v>
      </c>
      <c r="F548" s="38" t="s">
        <v>0</v>
      </c>
      <c r="G548" s="47" t="s">
        <v>2023</v>
      </c>
      <c r="H548" s="4"/>
    </row>
    <row r="549" spans="1:8" ht="19" thickTop="1" thickBot="1" x14ac:dyDescent="0.25">
      <c r="A549" s="40">
        <v>43099</v>
      </c>
      <c r="B549" s="49" t="s">
        <v>576</v>
      </c>
      <c r="C549" s="35"/>
      <c r="D549" s="36">
        <v>9.85</v>
      </c>
      <c r="E549" s="37">
        <v>1</v>
      </c>
      <c r="F549" s="38" t="s">
        <v>0</v>
      </c>
      <c r="G549" s="47" t="s">
        <v>2024</v>
      </c>
      <c r="H549" s="4"/>
    </row>
    <row r="550" spans="1:8" ht="19" thickTop="1" thickBot="1" x14ac:dyDescent="0.25">
      <c r="A550" s="40">
        <v>43100</v>
      </c>
      <c r="B550" s="49" t="s">
        <v>591</v>
      </c>
      <c r="C550" s="35"/>
      <c r="D550" s="36">
        <v>0</v>
      </c>
      <c r="E550" s="37">
        <v>1</v>
      </c>
      <c r="F550" s="38" t="s">
        <v>0</v>
      </c>
      <c r="G550" s="47" t="s">
        <v>2025</v>
      </c>
      <c r="H550" s="4"/>
    </row>
    <row r="551" spans="1:8" ht="19" thickTop="1" thickBot="1" x14ac:dyDescent="0.25">
      <c r="A551" s="40">
        <v>43198</v>
      </c>
      <c r="B551" s="49" t="s">
        <v>550</v>
      </c>
      <c r="C551" s="35"/>
      <c r="D551" s="36">
        <v>8.8000000000000007</v>
      </c>
      <c r="E551" s="37">
        <v>1</v>
      </c>
      <c r="F551" s="38" t="s">
        <v>0</v>
      </c>
      <c r="G551" s="47" t="s">
        <v>2026</v>
      </c>
      <c r="H551" s="4"/>
    </row>
    <row r="552" spans="1:8" ht="19" thickTop="1" thickBot="1" x14ac:dyDescent="0.25">
      <c r="A552" s="40">
        <v>50002</v>
      </c>
      <c r="B552" s="49" t="s">
        <v>592</v>
      </c>
      <c r="C552" s="35"/>
      <c r="D552" s="36">
        <v>5.9</v>
      </c>
      <c r="E552" s="37">
        <v>1</v>
      </c>
      <c r="F552" s="38" t="s">
        <v>0</v>
      </c>
      <c r="G552" s="47" t="s">
        <v>2027</v>
      </c>
      <c r="H552" s="4"/>
    </row>
    <row r="553" spans="1:8" ht="19" thickTop="1" thickBot="1" x14ac:dyDescent="0.25">
      <c r="A553" s="40">
        <v>50003</v>
      </c>
      <c r="B553" s="49" t="s">
        <v>20</v>
      </c>
      <c r="C553" s="35">
        <v>2.9499999999999998E-2</v>
      </c>
      <c r="D553" s="36">
        <v>8.9</v>
      </c>
      <c r="E553" s="37">
        <v>1</v>
      </c>
      <c r="F553" s="38" t="s">
        <v>0</v>
      </c>
      <c r="G553" s="47" t="s">
        <v>2028</v>
      </c>
      <c r="H553" s="4"/>
    </row>
    <row r="554" spans="1:8" ht="19" thickTop="1" thickBot="1" x14ac:dyDescent="0.25">
      <c r="A554" s="40">
        <v>50004</v>
      </c>
      <c r="B554" s="49" t="s">
        <v>593</v>
      </c>
      <c r="C554" s="35"/>
      <c r="D554" s="36">
        <v>9.1</v>
      </c>
      <c r="E554" s="37">
        <v>1</v>
      </c>
      <c r="F554" s="38" t="s">
        <v>0</v>
      </c>
      <c r="G554" s="47" t="s">
        <v>2029</v>
      </c>
      <c r="H554" s="4"/>
    </row>
    <row r="555" spans="1:8" ht="19" thickTop="1" thickBot="1" x14ac:dyDescent="0.25">
      <c r="A555" s="40">
        <v>50011</v>
      </c>
      <c r="B555" s="49" t="s">
        <v>6</v>
      </c>
      <c r="C555" s="35">
        <v>0.17349999999999999</v>
      </c>
      <c r="D555" s="36">
        <v>7.4</v>
      </c>
      <c r="E555" s="37">
        <v>1</v>
      </c>
      <c r="F555" s="38" t="s">
        <v>0</v>
      </c>
      <c r="G555" s="47" t="s">
        <v>2030</v>
      </c>
      <c r="H555" s="4"/>
    </row>
    <row r="556" spans="1:8" ht="19" thickTop="1" thickBot="1" x14ac:dyDescent="0.25">
      <c r="A556" s="40">
        <v>50012</v>
      </c>
      <c r="B556" s="49" t="s">
        <v>594</v>
      </c>
      <c r="C556" s="35">
        <v>0.13519999999999999</v>
      </c>
      <c r="D556" s="36">
        <v>9.9</v>
      </c>
      <c r="E556" s="37">
        <v>1</v>
      </c>
      <c r="F556" s="38" t="s">
        <v>0</v>
      </c>
      <c r="G556" s="47" t="s">
        <v>2031</v>
      </c>
      <c r="H556" s="4"/>
    </row>
    <row r="557" spans="1:8" ht="19" thickTop="1" thickBot="1" x14ac:dyDescent="0.25">
      <c r="A557" s="40">
        <v>50013</v>
      </c>
      <c r="B557" s="49" t="s">
        <v>595</v>
      </c>
      <c r="C557" s="35"/>
      <c r="D557" s="36">
        <v>7.9</v>
      </c>
      <c r="E557" s="37">
        <v>1</v>
      </c>
      <c r="F557" s="38" t="s">
        <v>0</v>
      </c>
      <c r="G557" s="47" t="s">
        <v>2032</v>
      </c>
      <c r="H557" s="4"/>
    </row>
    <row r="558" spans="1:8" ht="19" thickTop="1" thickBot="1" x14ac:dyDescent="0.25">
      <c r="A558" s="40">
        <v>50014</v>
      </c>
      <c r="B558" s="49" t="s">
        <v>596</v>
      </c>
      <c r="C558" s="35"/>
      <c r="D558" s="36">
        <v>10.65</v>
      </c>
      <c r="E558" s="37">
        <v>1</v>
      </c>
      <c r="F558" s="38" t="s">
        <v>0</v>
      </c>
      <c r="G558" s="47" t="s">
        <v>2033</v>
      </c>
      <c r="H558" s="4"/>
    </row>
    <row r="559" spans="1:8" ht="19" thickTop="1" thickBot="1" x14ac:dyDescent="0.25">
      <c r="A559" s="40">
        <v>50015</v>
      </c>
      <c r="B559" s="49" t="s">
        <v>597</v>
      </c>
      <c r="C559" s="35"/>
      <c r="D559" s="36">
        <v>7.4</v>
      </c>
      <c r="E559" s="37">
        <v>1</v>
      </c>
      <c r="F559" s="38" t="s">
        <v>0</v>
      </c>
      <c r="G559" s="47" t="s">
        <v>2034</v>
      </c>
      <c r="H559" s="4"/>
    </row>
    <row r="560" spans="1:8" ht="19" thickTop="1" thickBot="1" x14ac:dyDescent="0.25">
      <c r="A560" s="40">
        <v>50016</v>
      </c>
      <c r="B560" s="49" t="s">
        <v>598</v>
      </c>
      <c r="C560" s="35"/>
      <c r="D560" s="36">
        <v>6.9</v>
      </c>
      <c r="E560" s="37">
        <v>1</v>
      </c>
      <c r="F560" s="38" t="s">
        <v>0</v>
      </c>
      <c r="G560" s="47" t="s">
        <v>2035</v>
      </c>
      <c r="H560" s="4"/>
    </row>
    <row r="561" spans="1:8" ht="19" thickTop="1" thickBot="1" x14ac:dyDescent="0.25">
      <c r="A561" s="40">
        <v>50018</v>
      </c>
      <c r="B561" s="49" t="s">
        <v>599</v>
      </c>
      <c r="C561" s="35"/>
      <c r="D561" s="36">
        <v>7.1</v>
      </c>
      <c r="E561" s="37">
        <v>1</v>
      </c>
      <c r="F561" s="38" t="s">
        <v>0</v>
      </c>
      <c r="G561" s="47" t="s">
        <v>2036</v>
      </c>
      <c r="H561" s="4"/>
    </row>
    <row r="562" spans="1:8" ht="19" thickTop="1" thickBot="1" x14ac:dyDescent="0.25">
      <c r="A562" s="40">
        <v>50116</v>
      </c>
      <c r="B562" s="49" t="s">
        <v>600</v>
      </c>
      <c r="C562" s="35"/>
      <c r="D562" s="36">
        <v>5.9</v>
      </c>
      <c r="E562" s="37">
        <v>1</v>
      </c>
      <c r="F562" s="38" t="s">
        <v>0</v>
      </c>
      <c r="G562" s="47" t="s">
        <v>2037</v>
      </c>
      <c r="H562" s="4"/>
    </row>
    <row r="563" spans="1:8" ht="19" thickTop="1" thickBot="1" x14ac:dyDescent="0.25">
      <c r="A563" s="40">
        <v>51001</v>
      </c>
      <c r="B563" s="49" t="s">
        <v>5</v>
      </c>
      <c r="C563" s="35"/>
      <c r="D563" s="36">
        <v>6.9</v>
      </c>
      <c r="E563" s="37">
        <v>1</v>
      </c>
      <c r="F563" s="38" t="s">
        <v>0</v>
      </c>
      <c r="G563" s="47" t="s">
        <v>2038</v>
      </c>
      <c r="H563" s="4"/>
    </row>
    <row r="564" spans="1:8" ht="19" thickTop="1" thickBot="1" x14ac:dyDescent="0.25">
      <c r="A564" s="40">
        <v>51002</v>
      </c>
      <c r="B564" s="49" t="s">
        <v>601</v>
      </c>
      <c r="C564" s="35">
        <v>0.55800000000000005</v>
      </c>
      <c r="D564" s="36">
        <v>10.65</v>
      </c>
      <c r="E564" s="37">
        <v>1</v>
      </c>
      <c r="F564" s="38" t="s">
        <v>0</v>
      </c>
      <c r="G564" s="47" t="s">
        <v>2039</v>
      </c>
      <c r="H564" s="4"/>
    </row>
    <row r="565" spans="1:8" ht="19" thickTop="1" thickBot="1" x14ac:dyDescent="0.25">
      <c r="A565" s="40">
        <v>51003</v>
      </c>
      <c r="B565" s="49" t="s">
        <v>165</v>
      </c>
      <c r="C565" s="35"/>
      <c r="D565" s="36">
        <v>8.9</v>
      </c>
      <c r="E565" s="37">
        <v>1</v>
      </c>
      <c r="F565" s="38" t="s">
        <v>0</v>
      </c>
      <c r="G565" s="47" t="s">
        <v>2040</v>
      </c>
      <c r="H565" s="4"/>
    </row>
    <row r="566" spans="1:8" ht="19" thickTop="1" thickBot="1" x14ac:dyDescent="0.25">
      <c r="A566" s="40">
        <v>51005</v>
      </c>
      <c r="B566" s="49" t="s">
        <v>602</v>
      </c>
      <c r="C566" s="35"/>
      <c r="D566" s="36">
        <v>3.55</v>
      </c>
      <c r="E566" s="37">
        <v>1</v>
      </c>
      <c r="F566" s="38" t="s">
        <v>0</v>
      </c>
      <c r="G566" s="47" t="s">
        <v>2041</v>
      </c>
      <c r="H566" s="4"/>
    </row>
    <row r="567" spans="1:8" ht="19" thickTop="1" thickBot="1" x14ac:dyDescent="0.25">
      <c r="A567" s="40">
        <v>51007</v>
      </c>
      <c r="B567" s="49" t="s">
        <v>603</v>
      </c>
      <c r="C567" s="35">
        <v>0.57110000000000005</v>
      </c>
      <c r="D567" s="36">
        <v>9.1</v>
      </c>
      <c r="E567" s="37">
        <v>1</v>
      </c>
      <c r="F567" s="38" t="s">
        <v>0</v>
      </c>
      <c r="G567" s="47" t="s">
        <v>2042</v>
      </c>
      <c r="H567" s="4"/>
    </row>
    <row r="568" spans="1:8" ht="19" thickTop="1" thickBot="1" x14ac:dyDescent="0.25">
      <c r="A568" s="40">
        <v>51008</v>
      </c>
      <c r="B568" s="49" t="s">
        <v>604</v>
      </c>
      <c r="C568" s="35">
        <v>0.40060000000000001</v>
      </c>
      <c r="D568" s="36">
        <v>8.9</v>
      </c>
      <c r="E568" s="37">
        <v>1</v>
      </c>
      <c r="F568" s="38" t="s">
        <v>0</v>
      </c>
      <c r="G568" s="47" t="s">
        <v>2043</v>
      </c>
      <c r="H568" s="4"/>
    </row>
    <row r="569" spans="1:8" ht="19" thickTop="1" thickBot="1" x14ac:dyDescent="0.25">
      <c r="A569" s="40">
        <v>51010</v>
      </c>
      <c r="B569" s="49" t="s">
        <v>605</v>
      </c>
      <c r="C569" s="35"/>
      <c r="D569" s="36">
        <v>8.4</v>
      </c>
      <c r="E569" s="37">
        <v>1</v>
      </c>
      <c r="F569" s="38" t="s">
        <v>0</v>
      </c>
      <c r="G569" s="47" t="s">
        <v>2044</v>
      </c>
      <c r="H569" s="4"/>
    </row>
    <row r="570" spans="1:8" ht="19" thickTop="1" thickBot="1" x14ac:dyDescent="0.25">
      <c r="A570" s="40">
        <v>51011</v>
      </c>
      <c r="B570" s="49" t="s">
        <v>606</v>
      </c>
      <c r="C570" s="35">
        <v>0.504</v>
      </c>
      <c r="D570" s="36">
        <v>8.4</v>
      </c>
      <c r="E570" s="37">
        <v>1</v>
      </c>
      <c r="F570" s="38" t="s">
        <v>0</v>
      </c>
      <c r="G570" s="47" t="s">
        <v>2045</v>
      </c>
      <c r="H570" s="4"/>
    </row>
    <row r="571" spans="1:8" ht="19" thickTop="1" thickBot="1" x14ac:dyDescent="0.25">
      <c r="A571" s="40">
        <v>51014</v>
      </c>
      <c r="B571" s="49" t="s">
        <v>607</v>
      </c>
      <c r="C571" s="35">
        <v>0.41799999999999998</v>
      </c>
      <c r="D571" s="36">
        <v>6.9</v>
      </c>
      <c r="E571" s="37">
        <v>1</v>
      </c>
      <c r="F571" s="38" t="s">
        <v>0</v>
      </c>
      <c r="G571" s="47" t="s">
        <v>2046</v>
      </c>
      <c r="H571" s="4"/>
    </row>
    <row r="572" spans="1:8" ht="19" thickTop="1" thickBot="1" x14ac:dyDescent="0.25">
      <c r="A572" s="40">
        <v>51015</v>
      </c>
      <c r="B572" s="49" t="s">
        <v>607</v>
      </c>
      <c r="C572" s="35"/>
      <c r="D572" s="36">
        <v>6.9</v>
      </c>
      <c r="E572" s="37">
        <v>1</v>
      </c>
      <c r="F572" s="38" t="s">
        <v>0</v>
      </c>
      <c r="G572" s="47" t="s">
        <v>2047</v>
      </c>
      <c r="H572" s="4"/>
    </row>
    <row r="573" spans="1:8" ht="19" thickTop="1" thickBot="1" x14ac:dyDescent="0.25">
      <c r="A573" s="40">
        <v>51016</v>
      </c>
      <c r="B573" s="49" t="s">
        <v>607</v>
      </c>
      <c r="C573" s="35"/>
      <c r="D573" s="36">
        <v>6.9</v>
      </c>
      <c r="E573" s="37">
        <v>1</v>
      </c>
      <c r="F573" s="38" t="s">
        <v>0</v>
      </c>
      <c r="G573" s="47" t="s">
        <v>2048</v>
      </c>
      <c r="H573" s="4"/>
    </row>
    <row r="574" spans="1:8" ht="19" thickTop="1" thickBot="1" x14ac:dyDescent="0.25">
      <c r="A574" s="40">
        <v>51018</v>
      </c>
      <c r="B574" s="49" t="s">
        <v>31</v>
      </c>
      <c r="C574" s="35"/>
      <c r="D574" s="36">
        <v>6.4</v>
      </c>
      <c r="E574" s="37">
        <v>1</v>
      </c>
      <c r="F574" s="38" t="s">
        <v>0</v>
      </c>
      <c r="G574" s="47" t="s">
        <v>2049</v>
      </c>
      <c r="H574" s="4"/>
    </row>
    <row r="575" spans="1:8" ht="19" thickTop="1" thickBot="1" x14ac:dyDescent="0.25">
      <c r="A575" s="40">
        <v>51019</v>
      </c>
      <c r="B575" s="49" t="s">
        <v>608</v>
      </c>
      <c r="C575" s="35"/>
      <c r="D575" s="36">
        <v>9.9</v>
      </c>
      <c r="E575" s="37">
        <v>1</v>
      </c>
      <c r="F575" s="38" t="s">
        <v>0</v>
      </c>
      <c r="G575" s="47" t="s">
        <v>2050</v>
      </c>
      <c r="H575" s="4"/>
    </row>
    <row r="576" spans="1:8" ht="19" thickTop="1" thickBot="1" x14ac:dyDescent="0.25">
      <c r="A576" s="40">
        <v>51020</v>
      </c>
      <c r="B576" s="49" t="s">
        <v>609</v>
      </c>
      <c r="C576" s="35"/>
      <c r="D576" s="36">
        <v>8.4</v>
      </c>
      <c r="E576" s="37">
        <v>1</v>
      </c>
      <c r="F576" s="38" t="s">
        <v>0</v>
      </c>
      <c r="G576" s="47" t="s">
        <v>2051</v>
      </c>
      <c r="H576" s="4"/>
    </row>
    <row r="577" spans="1:8" ht="19" thickTop="1" thickBot="1" x14ac:dyDescent="0.25">
      <c r="A577" s="40">
        <v>51021</v>
      </c>
      <c r="B577" s="49" t="s">
        <v>610</v>
      </c>
      <c r="C577" s="35"/>
      <c r="D577" s="36">
        <v>5.9</v>
      </c>
      <c r="E577" s="37">
        <v>1</v>
      </c>
      <c r="F577" s="38" t="s">
        <v>0</v>
      </c>
      <c r="G577" s="47" t="s">
        <v>2052</v>
      </c>
      <c r="H577" s="4"/>
    </row>
    <row r="578" spans="1:8" ht="19" thickTop="1" thickBot="1" x14ac:dyDescent="0.25">
      <c r="A578" s="40">
        <v>51022</v>
      </c>
      <c r="B578" s="49" t="s">
        <v>611</v>
      </c>
      <c r="C578" s="35">
        <v>0.52129999999999999</v>
      </c>
      <c r="D578" s="36">
        <v>7.9</v>
      </c>
      <c r="E578" s="37">
        <v>1</v>
      </c>
      <c r="F578" s="38" t="s">
        <v>0</v>
      </c>
      <c r="G578" s="47" t="s">
        <v>2053</v>
      </c>
      <c r="H578" s="4"/>
    </row>
    <row r="579" spans="1:8" ht="19" thickTop="1" thickBot="1" x14ac:dyDescent="0.25">
      <c r="A579" s="40">
        <v>51023</v>
      </c>
      <c r="B579" s="49" t="s">
        <v>612</v>
      </c>
      <c r="C579" s="35"/>
      <c r="D579" s="36">
        <v>12.1</v>
      </c>
      <c r="E579" s="37">
        <v>1</v>
      </c>
      <c r="F579" s="38" t="s">
        <v>0</v>
      </c>
      <c r="G579" s="47" t="s">
        <v>2054</v>
      </c>
      <c r="H579" s="4"/>
    </row>
    <row r="580" spans="1:8" ht="19" thickTop="1" thickBot="1" x14ac:dyDescent="0.25">
      <c r="A580" s="40">
        <v>51024</v>
      </c>
      <c r="B580" s="49" t="s">
        <v>613</v>
      </c>
      <c r="C580" s="35">
        <v>0.24210000000000001</v>
      </c>
      <c r="D580" s="36">
        <v>6.4</v>
      </c>
      <c r="E580" s="37">
        <v>1</v>
      </c>
      <c r="F580" s="38" t="s">
        <v>0</v>
      </c>
      <c r="G580" s="47" t="s">
        <v>2055</v>
      </c>
      <c r="H580" s="4"/>
    </row>
    <row r="581" spans="1:8" ht="19" thickTop="1" thickBot="1" x14ac:dyDescent="0.25">
      <c r="A581" s="40">
        <v>51025</v>
      </c>
      <c r="B581" s="49" t="s">
        <v>614</v>
      </c>
      <c r="C581" s="35"/>
      <c r="D581" s="36">
        <v>7.4</v>
      </c>
      <c r="E581" s="37">
        <v>1</v>
      </c>
      <c r="F581" s="38" t="s">
        <v>0</v>
      </c>
      <c r="G581" s="47" t="s">
        <v>2056</v>
      </c>
      <c r="H581" s="4"/>
    </row>
    <row r="582" spans="1:8" ht="19" thickTop="1" thickBot="1" x14ac:dyDescent="0.25">
      <c r="A582" s="40">
        <v>51026</v>
      </c>
      <c r="B582" s="49" t="s">
        <v>615</v>
      </c>
      <c r="C582" s="35">
        <v>0.49680000000000002</v>
      </c>
      <c r="D582" s="36">
        <v>11.4</v>
      </c>
      <c r="E582" s="37">
        <v>1</v>
      </c>
      <c r="F582" s="38" t="s">
        <v>0</v>
      </c>
      <c r="G582" s="47" t="s">
        <v>2057</v>
      </c>
      <c r="H582" s="4"/>
    </row>
    <row r="583" spans="1:8" ht="19" thickTop="1" thickBot="1" x14ac:dyDescent="0.25">
      <c r="A583" s="40">
        <v>51027</v>
      </c>
      <c r="B583" s="49" t="s">
        <v>616</v>
      </c>
      <c r="C583" s="35">
        <v>0.50780000000000003</v>
      </c>
      <c r="D583" s="36">
        <v>8.9</v>
      </c>
      <c r="E583" s="37">
        <v>1</v>
      </c>
      <c r="F583" s="38" t="s">
        <v>0</v>
      </c>
      <c r="G583" s="47" t="s">
        <v>2058</v>
      </c>
      <c r="H583" s="4"/>
    </row>
    <row r="584" spans="1:8" ht="19" thickTop="1" thickBot="1" x14ac:dyDescent="0.25">
      <c r="A584" s="40">
        <v>51028</v>
      </c>
      <c r="B584" s="49" t="s">
        <v>617</v>
      </c>
      <c r="C584" s="35">
        <v>0.50629999999999997</v>
      </c>
      <c r="D584" s="36">
        <v>14.25</v>
      </c>
      <c r="E584" s="37">
        <v>1</v>
      </c>
      <c r="F584" s="38" t="s">
        <v>0</v>
      </c>
      <c r="G584" s="47" t="s">
        <v>2059</v>
      </c>
      <c r="H584" s="4"/>
    </row>
    <row r="585" spans="1:8" ht="19" thickTop="1" thickBot="1" x14ac:dyDescent="0.25">
      <c r="A585" s="40">
        <v>51029</v>
      </c>
      <c r="B585" s="49" t="s">
        <v>618</v>
      </c>
      <c r="C585" s="35"/>
      <c r="D585" s="36">
        <v>8.4</v>
      </c>
      <c r="E585" s="37">
        <v>1</v>
      </c>
      <c r="F585" s="38" t="s">
        <v>0</v>
      </c>
      <c r="G585" s="47" t="s">
        <v>2060</v>
      </c>
      <c r="H585" s="4"/>
    </row>
    <row r="586" spans="1:8" ht="19" thickTop="1" thickBot="1" x14ac:dyDescent="0.25">
      <c r="A586" s="40">
        <v>51030</v>
      </c>
      <c r="B586" s="49" t="s">
        <v>52</v>
      </c>
      <c r="C586" s="35">
        <v>0.5363</v>
      </c>
      <c r="D586" s="36">
        <v>8.4</v>
      </c>
      <c r="E586" s="37">
        <v>1</v>
      </c>
      <c r="F586" s="38" t="s">
        <v>0</v>
      </c>
      <c r="G586" s="47" t="s">
        <v>2061</v>
      </c>
      <c r="H586" s="4"/>
    </row>
    <row r="587" spans="1:8" ht="19" thickTop="1" thickBot="1" x14ac:dyDescent="0.25">
      <c r="A587" s="40">
        <v>51031</v>
      </c>
      <c r="B587" s="49" t="s">
        <v>3171</v>
      </c>
      <c r="C587" s="35">
        <v>0.4143</v>
      </c>
      <c r="D587" s="36">
        <v>8.4</v>
      </c>
      <c r="E587" s="37">
        <v>1</v>
      </c>
      <c r="F587" s="38" t="s">
        <v>0</v>
      </c>
      <c r="G587" s="84" t="s">
        <v>3169</v>
      </c>
      <c r="H587" s="4"/>
    </row>
    <row r="588" spans="1:8" ht="19" thickTop="1" thickBot="1" x14ac:dyDescent="0.25">
      <c r="A588" s="40">
        <v>51032</v>
      </c>
      <c r="B588" s="49" t="s">
        <v>3172</v>
      </c>
      <c r="C588" s="35">
        <v>0.34260000000000002</v>
      </c>
      <c r="D588" s="36">
        <v>8.4</v>
      </c>
      <c r="E588" s="37">
        <v>1</v>
      </c>
      <c r="F588" s="38" t="s">
        <v>0</v>
      </c>
      <c r="G588" s="84" t="s">
        <v>3170</v>
      </c>
      <c r="H588" s="4"/>
    </row>
    <row r="589" spans="1:8" ht="19" thickTop="1" thickBot="1" x14ac:dyDescent="0.25">
      <c r="A589" s="40">
        <v>52002</v>
      </c>
      <c r="B589" s="49" t="s">
        <v>619</v>
      </c>
      <c r="C589" s="35">
        <v>0.1862</v>
      </c>
      <c r="D589" s="36">
        <v>11.4</v>
      </c>
      <c r="E589" s="37">
        <v>1</v>
      </c>
      <c r="F589" s="38" t="s">
        <v>0</v>
      </c>
      <c r="G589" s="47" t="s">
        <v>2062</v>
      </c>
      <c r="H589" s="4"/>
    </row>
    <row r="590" spans="1:8" ht="19" thickTop="1" thickBot="1" x14ac:dyDescent="0.25">
      <c r="A590" s="40">
        <v>52003</v>
      </c>
      <c r="B590" s="49" t="s">
        <v>620</v>
      </c>
      <c r="C590" s="35">
        <v>0.18</v>
      </c>
      <c r="D590" s="36">
        <v>17.899999999999999</v>
      </c>
      <c r="E590" s="37">
        <v>1</v>
      </c>
      <c r="F590" s="38" t="s">
        <v>0</v>
      </c>
      <c r="G590" s="47" t="s">
        <v>2063</v>
      </c>
      <c r="H590" s="4"/>
    </row>
    <row r="591" spans="1:8" ht="19" thickTop="1" thickBot="1" x14ac:dyDescent="0.25">
      <c r="A591" s="40">
        <v>52004</v>
      </c>
      <c r="B591" s="49" t="s">
        <v>621</v>
      </c>
      <c r="C591" s="35"/>
      <c r="D591" s="36">
        <v>17.2</v>
      </c>
      <c r="E591" s="37">
        <v>1</v>
      </c>
      <c r="F591" s="38" t="s">
        <v>0</v>
      </c>
      <c r="G591" s="47" t="s">
        <v>2064</v>
      </c>
      <c r="H591" s="4"/>
    </row>
    <row r="592" spans="1:8" ht="19" thickTop="1" thickBot="1" x14ac:dyDescent="0.25">
      <c r="A592" s="40">
        <v>52005</v>
      </c>
      <c r="B592" s="49" t="s">
        <v>622</v>
      </c>
      <c r="C592" s="35">
        <v>0.36149999999999999</v>
      </c>
      <c r="D592" s="36">
        <v>8.4</v>
      </c>
      <c r="E592" s="37">
        <v>1</v>
      </c>
      <c r="F592" s="38" t="s">
        <v>0</v>
      </c>
      <c r="G592" s="47" t="s">
        <v>2065</v>
      </c>
      <c r="H592" s="4"/>
    </row>
    <row r="593" spans="1:8" ht="19" thickTop="1" thickBot="1" x14ac:dyDescent="0.25">
      <c r="A593" s="40">
        <v>52006</v>
      </c>
      <c r="B593" s="49" t="s">
        <v>623</v>
      </c>
      <c r="C593" s="35">
        <v>0.35570000000000002</v>
      </c>
      <c r="D593" s="36">
        <v>7.9</v>
      </c>
      <c r="E593" s="37">
        <v>1</v>
      </c>
      <c r="F593" s="38" t="s">
        <v>0</v>
      </c>
      <c r="G593" s="47" t="s">
        <v>2066</v>
      </c>
      <c r="H593" s="4"/>
    </row>
    <row r="594" spans="1:8" ht="19" thickTop="1" thickBot="1" x14ac:dyDescent="0.25">
      <c r="A594" s="40">
        <v>52007</v>
      </c>
      <c r="B594" s="49" t="s">
        <v>624</v>
      </c>
      <c r="C594" s="35"/>
      <c r="D594" s="36">
        <v>8.9</v>
      </c>
      <c r="E594" s="37">
        <v>1</v>
      </c>
      <c r="F594" s="38" t="s">
        <v>0</v>
      </c>
      <c r="G594" s="47" t="s">
        <v>2067</v>
      </c>
      <c r="H594" s="4"/>
    </row>
    <row r="595" spans="1:8" ht="19" thickTop="1" thickBot="1" x14ac:dyDescent="0.25">
      <c r="A595" s="40">
        <v>52008</v>
      </c>
      <c r="B595" s="49" t="s">
        <v>625</v>
      </c>
      <c r="C595" s="35"/>
      <c r="D595" s="36">
        <v>8.4</v>
      </c>
      <c r="E595" s="37">
        <v>1</v>
      </c>
      <c r="F595" s="38" t="s">
        <v>0</v>
      </c>
      <c r="G595" s="47" t="s">
        <v>2068</v>
      </c>
      <c r="H595" s="4"/>
    </row>
    <row r="596" spans="1:8" ht="19" thickTop="1" thickBot="1" x14ac:dyDescent="0.25">
      <c r="A596" s="40">
        <v>52009</v>
      </c>
      <c r="B596" s="49" t="s">
        <v>626</v>
      </c>
      <c r="C596" s="35">
        <v>2.9999999999999997E-4</v>
      </c>
      <c r="D596" s="36">
        <v>10.65</v>
      </c>
      <c r="E596" s="37">
        <v>1</v>
      </c>
      <c r="F596" s="38" t="s">
        <v>0</v>
      </c>
      <c r="G596" s="47" t="s">
        <v>2069</v>
      </c>
      <c r="H596" s="4"/>
    </row>
    <row r="597" spans="1:8" ht="19" thickTop="1" thickBot="1" x14ac:dyDescent="0.25">
      <c r="A597" s="40">
        <v>52010</v>
      </c>
      <c r="B597" s="49" t="s">
        <v>627</v>
      </c>
      <c r="C597" s="35">
        <v>2.6999999999999999E-5</v>
      </c>
      <c r="D597" s="36">
        <v>10.65</v>
      </c>
      <c r="E597" s="37">
        <v>1</v>
      </c>
      <c r="F597" s="38" t="s">
        <v>0</v>
      </c>
      <c r="G597" s="47" t="s">
        <v>2070</v>
      </c>
      <c r="H597" s="4"/>
    </row>
    <row r="598" spans="1:8" ht="19" thickTop="1" thickBot="1" x14ac:dyDescent="0.25">
      <c r="A598" s="40">
        <v>52011</v>
      </c>
      <c r="B598" s="49" t="s">
        <v>628</v>
      </c>
      <c r="C598" s="35"/>
      <c r="D598" s="36">
        <v>11.2</v>
      </c>
      <c r="E598" s="37">
        <v>1</v>
      </c>
      <c r="F598" s="38" t="s">
        <v>0</v>
      </c>
      <c r="G598" s="47" t="s">
        <v>2071</v>
      </c>
      <c r="H598" s="4"/>
    </row>
    <row r="599" spans="1:8" ht="19" thickTop="1" thickBot="1" x14ac:dyDescent="0.25">
      <c r="A599" s="40">
        <v>52012</v>
      </c>
      <c r="B599" s="49"/>
      <c r="C599" s="35"/>
      <c r="D599" s="36">
        <v>8.15</v>
      </c>
      <c r="E599" s="37">
        <v>1</v>
      </c>
      <c r="F599" s="38" t="s">
        <v>0</v>
      </c>
      <c r="G599" s="47" t="s">
        <v>2072</v>
      </c>
      <c r="H599" s="4"/>
    </row>
    <row r="600" spans="1:8" ht="19" thickTop="1" thickBot="1" x14ac:dyDescent="0.25">
      <c r="A600" s="40">
        <v>52014</v>
      </c>
      <c r="B600" s="49"/>
      <c r="C600" s="35"/>
      <c r="D600" s="36">
        <v>10.15</v>
      </c>
      <c r="E600" s="37">
        <v>1</v>
      </c>
      <c r="F600" s="38" t="s">
        <v>629</v>
      </c>
      <c r="G600" s="47" t="s">
        <v>2073</v>
      </c>
      <c r="H600" s="4"/>
    </row>
    <row r="601" spans="1:8" ht="19" thickTop="1" thickBot="1" x14ac:dyDescent="0.25">
      <c r="A601" s="40">
        <v>52015</v>
      </c>
      <c r="B601" s="49" t="s">
        <v>630</v>
      </c>
      <c r="C601" s="35"/>
      <c r="D601" s="36">
        <v>10.15</v>
      </c>
      <c r="E601" s="37">
        <v>1</v>
      </c>
      <c r="F601" s="38" t="s">
        <v>0</v>
      </c>
      <c r="G601" s="47" t="s">
        <v>2074</v>
      </c>
      <c r="H601" s="4"/>
    </row>
    <row r="602" spans="1:8" ht="19" thickTop="1" thickBot="1" x14ac:dyDescent="0.25">
      <c r="A602" s="40">
        <v>52018</v>
      </c>
      <c r="B602" s="49" t="s">
        <v>631</v>
      </c>
      <c r="C602" s="35"/>
      <c r="D602" s="36">
        <v>10.65</v>
      </c>
      <c r="E602" s="37">
        <v>1</v>
      </c>
      <c r="F602" s="38" t="s">
        <v>0</v>
      </c>
      <c r="G602" s="47" t="s">
        <v>2075</v>
      </c>
      <c r="H602" s="4"/>
    </row>
    <row r="603" spans="1:8" ht="19" thickTop="1" thickBot="1" x14ac:dyDescent="0.25">
      <c r="A603" s="40">
        <v>52019</v>
      </c>
      <c r="B603" s="49" t="s">
        <v>632</v>
      </c>
      <c r="C603" s="35"/>
      <c r="D603" s="36">
        <v>10.15</v>
      </c>
      <c r="E603" s="37">
        <v>1</v>
      </c>
      <c r="F603" s="38" t="s">
        <v>0</v>
      </c>
      <c r="G603" s="47" t="s">
        <v>2076</v>
      </c>
      <c r="H603" s="4"/>
    </row>
    <row r="604" spans="1:8" ht="19" thickTop="1" thickBot="1" x14ac:dyDescent="0.25">
      <c r="A604" s="40">
        <v>52020</v>
      </c>
      <c r="B604" s="49" t="s">
        <v>633</v>
      </c>
      <c r="C604" s="35"/>
      <c r="D604" s="36">
        <v>19.45</v>
      </c>
      <c r="E604" s="37">
        <v>1</v>
      </c>
      <c r="F604" s="38" t="s">
        <v>0</v>
      </c>
      <c r="G604" s="47" t="s">
        <v>2077</v>
      </c>
      <c r="H604" s="4"/>
    </row>
    <row r="605" spans="1:8" ht="19" thickTop="1" thickBot="1" x14ac:dyDescent="0.25">
      <c r="A605" s="40">
        <v>52022</v>
      </c>
      <c r="B605" s="49" t="s">
        <v>634</v>
      </c>
      <c r="C605" s="35"/>
      <c r="D605" s="36">
        <v>9.9</v>
      </c>
      <c r="E605" s="37">
        <v>1</v>
      </c>
      <c r="F605" s="38" t="s">
        <v>0</v>
      </c>
      <c r="G605" s="47" t="s">
        <v>2078</v>
      </c>
      <c r="H605" s="4"/>
    </row>
    <row r="606" spans="1:8" ht="19" thickTop="1" thickBot="1" x14ac:dyDescent="0.25">
      <c r="A606" s="40">
        <v>52023</v>
      </c>
      <c r="B606" s="49" t="s">
        <v>635</v>
      </c>
      <c r="C606" s="35"/>
      <c r="D606" s="36">
        <v>9.9</v>
      </c>
      <c r="E606" s="37">
        <v>1</v>
      </c>
      <c r="F606" s="38" t="s">
        <v>0</v>
      </c>
      <c r="G606" s="47" t="s">
        <v>2079</v>
      </c>
      <c r="H606" s="4"/>
    </row>
    <row r="607" spans="1:8" ht="19" thickTop="1" thickBot="1" x14ac:dyDescent="0.25">
      <c r="A607" s="40">
        <v>52024</v>
      </c>
      <c r="B607" s="49" t="s">
        <v>636</v>
      </c>
      <c r="C607" s="35"/>
      <c r="D607" s="36">
        <v>9.9</v>
      </c>
      <c r="E607" s="37">
        <v>1</v>
      </c>
      <c r="F607" s="38" t="s">
        <v>0</v>
      </c>
      <c r="G607" s="47" t="s">
        <v>2080</v>
      </c>
      <c r="H607" s="4"/>
    </row>
    <row r="608" spans="1:8" ht="19" thickTop="1" thickBot="1" x14ac:dyDescent="0.25">
      <c r="A608" s="40">
        <v>52029</v>
      </c>
      <c r="B608" s="49" t="s">
        <v>637</v>
      </c>
      <c r="C608" s="35"/>
      <c r="D608" s="36">
        <v>15.25</v>
      </c>
      <c r="E608" s="37">
        <v>1</v>
      </c>
      <c r="F608" s="38" t="s">
        <v>0</v>
      </c>
      <c r="G608" s="47" t="s">
        <v>2081</v>
      </c>
      <c r="H608" s="4"/>
    </row>
    <row r="609" spans="1:8" ht="19" thickTop="1" thickBot="1" x14ac:dyDescent="0.25">
      <c r="A609" s="40">
        <v>52033</v>
      </c>
      <c r="B609" s="49" t="s">
        <v>623</v>
      </c>
      <c r="C609" s="35"/>
      <c r="D609" s="36">
        <v>10.15</v>
      </c>
      <c r="E609" s="37">
        <v>1</v>
      </c>
      <c r="F609" s="38" t="s">
        <v>0</v>
      </c>
      <c r="G609" s="47" t="s">
        <v>2082</v>
      </c>
      <c r="H609" s="4"/>
    </row>
    <row r="610" spans="1:8" ht="19" thickTop="1" thickBot="1" x14ac:dyDescent="0.25">
      <c r="A610" s="40">
        <v>52036</v>
      </c>
      <c r="B610" s="49" t="s">
        <v>638</v>
      </c>
      <c r="C610" s="35"/>
      <c r="D610" s="36">
        <v>11.4</v>
      </c>
      <c r="E610" s="37">
        <v>1</v>
      </c>
      <c r="F610" s="38" t="s">
        <v>0</v>
      </c>
      <c r="G610" s="47" t="s">
        <v>2083</v>
      </c>
      <c r="H610" s="4"/>
    </row>
    <row r="611" spans="1:8" ht="19" thickTop="1" thickBot="1" x14ac:dyDescent="0.25">
      <c r="A611" s="40">
        <v>52037</v>
      </c>
      <c r="B611" s="49" t="s">
        <v>639</v>
      </c>
      <c r="C611" s="35"/>
      <c r="D611" s="36">
        <v>7.3</v>
      </c>
      <c r="E611" s="37">
        <v>1</v>
      </c>
      <c r="F611" s="38" t="s">
        <v>0</v>
      </c>
      <c r="G611" s="47" t="s">
        <v>2084</v>
      </c>
      <c r="H611" s="4"/>
    </row>
    <row r="612" spans="1:8" ht="19" thickTop="1" thickBot="1" x14ac:dyDescent="0.25">
      <c r="A612" s="40">
        <v>52040</v>
      </c>
      <c r="B612" s="49" t="s">
        <v>640</v>
      </c>
      <c r="C612" s="35"/>
      <c r="D612" s="36">
        <v>12.1</v>
      </c>
      <c r="E612" s="37">
        <v>1</v>
      </c>
      <c r="F612" s="38" t="s">
        <v>0</v>
      </c>
      <c r="G612" s="47" t="s">
        <v>2085</v>
      </c>
      <c r="H612" s="4"/>
    </row>
    <row r="613" spans="1:8" ht="19" thickTop="1" thickBot="1" x14ac:dyDescent="0.25">
      <c r="A613" s="40">
        <v>52041</v>
      </c>
      <c r="B613" s="49" t="s">
        <v>641</v>
      </c>
      <c r="C613" s="35"/>
      <c r="D613" s="36">
        <v>8.3000000000000007</v>
      </c>
      <c r="E613" s="37">
        <v>1</v>
      </c>
      <c r="F613" s="38" t="s">
        <v>0</v>
      </c>
      <c r="G613" s="47" t="s">
        <v>2086</v>
      </c>
      <c r="H613" s="4"/>
    </row>
    <row r="614" spans="1:8" ht="19" thickTop="1" thickBot="1" x14ac:dyDescent="0.25">
      <c r="A614" s="40">
        <v>52042</v>
      </c>
      <c r="B614" s="49" t="s">
        <v>642</v>
      </c>
      <c r="C614" s="35"/>
      <c r="D614" s="36">
        <v>8.3000000000000007</v>
      </c>
      <c r="E614" s="37">
        <v>1</v>
      </c>
      <c r="F614" s="38" t="s">
        <v>0</v>
      </c>
      <c r="G614" s="47" t="s">
        <v>2087</v>
      </c>
      <c r="H614" s="4"/>
    </row>
    <row r="615" spans="1:8" ht="19" thickTop="1" thickBot="1" x14ac:dyDescent="0.25">
      <c r="A615" s="40">
        <v>52043</v>
      </c>
      <c r="B615" s="49" t="s">
        <v>643</v>
      </c>
      <c r="C615" s="35"/>
      <c r="D615" s="36">
        <v>13.25</v>
      </c>
      <c r="E615" s="37">
        <v>1</v>
      </c>
      <c r="F615" s="38" t="s">
        <v>0</v>
      </c>
      <c r="G615" s="47" t="s">
        <v>2088</v>
      </c>
      <c r="H615" s="4"/>
    </row>
    <row r="616" spans="1:8" ht="19" thickTop="1" thickBot="1" x14ac:dyDescent="0.25">
      <c r="A616" s="40">
        <v>52044</v>
      </c>
      <c r="B616" s="49" t="s">
        <v>644</v>
      </c>
      <c r="C616" s="35"/>
      <c r="D616" s="36">
        <v>9.9</v>
      </c>
      <c r="E616" s="37">
        <v>1</v>
      </c>
      <c r="F616" s="38" t="s">
        <v>0</v>
      </c>
      <c r="G616" s="47" t="s">
        <v>2089</v>
      </c>
      <c r="H616" s="4"/>
    </row>
    <row r="617" spans="1:8" ht="19" thickTop="1" thickBot="1" x14ac:dyDescent="0.25">
      <c r="A617" s="40">
        <v>52045</v>
      </c>
      <c r="B617" s="49" t="s">
        <v>645</v>
      </c>
      <c r="C617" s="35"/>
      <c r="D617" s="36">
        <v>12.1</v>
      </c>
      <c r="E617" s="37">
        <v>1</v>
      </c>
      <c r="F617" s="38" t="s">
        <v>0</v>
      </c>
      <c r="G617" s="47" t="s">
        <v>2090</v>
      </c>
      <c r="H617" s="4"/>
    </row>
    <row r="618" spans="1:8" ht="19" thickTop="1" thickBot="1" x14ac:dyDescent="0.25">
      <c r="A618" s="40">
        <v>52046</v>
      </c>
      <c r="B618" s="49" t="s">
        <v>646</v>
      </c>
      <c r="C618" s="35"/>
      <c r="D618" s="36">
        <v>12.1</v>
      </c>
      <c r="E618" s="37">
        <v>1</v>
      </c>
      <c r="F618" s="38" t="s">
        <v>0</v>
      </c>
      <c r="G618" s="47" t="s">
        <v>2091</v>
      </c>
      <c r="H618" s="4"/>
    </row>
    <row r="619" spans="1:8" ht="19" thickTop="1" thickBot="1" x14ac:dyDescent="0.25">
      <c r="A619" s="40">
        <v>52047</v>
      </c>
      <c r="B619" s="49" t="s">
        <v>647</v>
      </c>
      <c r="C619" s="35"/>
      <c r="D619" s="36">
        <v>6.9</v>
      </c>
      <c r="E619" s="37">
        <v>1</v>
      </c>
      <c r="F619" s="38" t="s">
        <v>0</v>
      </c>
      <c r="G619" s="47" t="s">
        <v>2092</v>
      </c>
      <c r="H619" s="4"/>
    </row>
    <row r="620" spans="1:8" ht="19" thickTop="1" thickBot="1" x14ac:dyDescent="0.25">
      <c r="A620" s="40">
        <v>52048</v>
      </c>
      <c r="B620" s="49" t="s">
        <v>648</v>
      </c>
      <c r="C620" s="35"/>
      <c r="D620" s="36">
        <v>14.25</v>
      </c>
      <c r="E620" s="37">
        <v>1</v>
      </c>
      <c r="F620" s="38" t="s">
        <v>0</v>
      </c>
      <c r="G620" s="47" t="s">
        <v>2093</v>
      </c>
      <c r="H620" s="4"/>
    </row>
    <row r="621" spans="1:8" ht="19" thickTop="1" thickBot="1" x14ac:dyDescent="0.25">
      <c r="A621" s="40">
        <v>52050</v>
      </c>
      <c r="B621" s="49" t="s">
        <v>649</v>
      </c>
      <c r="C621" s="35"/>
      <c r="D621" s="36">
        <v>10.65</v>
      </c>
      <c r="E621" s="37">
        <v>1</v>
      </c>
      <c r="F621" s="38" t="s">
        <v>0</v>
      </c>
      <c r="G621" s="47" t="s">
        <v>2094</v>
      </c>
      <c r="H621" s="4"/>
    </row>
    <row r="622" spans="1:8" ht="19" thickTop="1" thickBot="1" x14ac:dyDescent="0.25">
      <c r="A622" s="40">
        <v>52051</v>
      </c>
      <c r="B622" s="49" t="s">
        <v>650</v>
      </c>
      <c r="C622" s="35">
        <v>0.41320000000000001</v>
      </c>
      <c r="D622" s="36">
        <v>7.4</v>
      </c>
      <c r="E622" s="37">
        <v>1</v>
      </c>
      <c r="F622" s="38" t="s">
        <v>0</v>
      </c>
      <c r="G622" s="47" t="s">
        <v>2095</v>
      </c>
      <c r="H622" s="4"/>
    </row>
    <row r="623" spans="1:8" ht="19" thickTop="1" thickBot="1" x14ac:dyDescent="0.25">
      <c r="A623" s="40">
        <v>52052</v>
      </c>
      <c r="B623" s="49" t="s">
        <v>651</v>
      </c>
      <c r="C623" s="35">
        <v>0.33650000000000002</v>
      </c>
      <c r="D623" s="36">
        <v>9.1</v>
      </c>
      <c r="E623" s="37">
        <v>1</v>
      </c>
      <c r="F623" s="38" t="s">
        <v>0</v>
      </c>
      <c r="G623" s="47" t="s">
        <v>2096</v>
      </c>
      <c r="H623" s="4"/>
    </row>
    <row r="624" spans="1:8" ht="19" thickTop="1" thickBot="1" x14ac:dyDescent="0.25">
      <c r="A624" s="40">
        <v>52081</v>
      </c>
      <c r="B624" s="49" t="s">
        <v>652</v>
      </c>
      <c r="C624" s="35"/>
      <c r="D624" s="36">
        <v>9.9</v>
      </c>
      <c r="E624" s="37">
        <v>1</v>
      </c>
      <c r="F624" s="38" t="s">
        <v>0</v>
      </c>
      <c r="G624" s="47" t="s">
        <v>2097</v>
      </c>
      <c r="H624" s="4"/>
    </row>
    <row r="625" spans="1:8" ht="19" thickTop="1" thickBot="1" x14ac:dyDescent="0.25">
      <c r="A625" s="40">
        <v>52082</v>
      </c>
      <c r="B625" s="49" t="s">
        <v>653</v>
      </c>
      <c r="C625" s="35"/>
      <c r="D625" s="36">
        <v>11.4</v>
      </c>
      <c r="E625" s="37">
        <v>1</v>
      </c>
      <c r="F625" s="38" t="s">
        <v>0</v>
      </c>
      <c r="G625" s="47" t="s">
        <v>2098</v>
      </c>
      <c r="H625" s="4"/>
    </row>
    <row r="626" spans="1:8" ht="19" thickTop="1" thickBot="1" x14ac:dyDescent="0.25">
      <c r="A626" s="40">
        <v>52083</v>
      </c>
      <c r="B626" s="49" t="s">
        <v>654</v>
      </c>
      <c r="C626" s="35"/>
      <c r="D626" s="36">
        <v>11.4</v>
      </c>
      <c r="E626" s="37">
        <v>1</v>
      </c>
      <c r="F626" s="38" t="s">
        <v>0</v>
      </c>
      <c r="G626" s="47" t="s">
        <v>2099</v>
      </c>
      <c r="H626" s="4"/>
    </row>
    <row r="627" spans="1:8" ht="19" thickTop="1" thickBot="1" x14ac:dyDescent="0.25">
      <c r="A627" s="40">
        <v>52101</v>
      </c>
      <c r="B627" s="49" t="s">
        <v>655</v>
      </c>
      <c r="C627" s="35"/>
      <c r="D627" s="36">
        <v>19.75</v>
      </c>
      <c r="E627" s="37">
        <v>1</v>
      </c>
      <c r="F627" s="38" t="s">
        <v>0</v>
      </c>
      <c r="G627" s="47" t="s">
        <v>2100</v>
      </c>
      <c r="H627" s="4"/>
    </row>
    <row r="628" spans="1:8" ht="19" thickTop="1" thickBot="1" x14ac:dyDescent="0.25">
      <c r="A628" s="40">
        <v>52102</v>
      </c>
      <c r="B628" s="49" t="s">
        <v>656</v>
      </c>
      <c r="C628" s="35"/>
      <c r="D628" s="36">
        <v>30.5</v>
      </c>
      <c r="E628" s="37">
        <v>1</v>
      </c>
      <c r="F628" s="38" t="s">
        <v>0</v>
      </c>
      <c r="G628" s="47" t="s">
        <v>2101</v>
      </c>
      <c r="H628" s="4"/>
    </row>
    <row r="629" spans="1:8" ht="19" thickTop="1" thickBot="1" x14ac:dyDescent="0.25">
      <c r="A629" s="40">
        <v>52103</v>
      </c>
      <c r="B629" s="49" t="s">
        <v>657</v>
      </c>
      <c r="C629" s="35"/>
      <c r="D629" s="36">
        <v>30.5</v>
      </c>
      <c r="E629" s="37">
        <v>1</v>
      </c>
      <c r="F629" s="38" t="s">
        <v>0</v>
      </c>
      <c r="G629" s="47" t="s">
        <v>2102</v>
      </c>
      <c r="H629" s="4"/>
    </row>
    <row r="630" spans="1:8" ht="19" thickTop="1" thickBot="1" x14ac:dyDescent="0.25">
      <c r="A630" s="40">
        <v>52106</v>
      </c>
      <c r="B630" s="49" t="s">
        <v>658</v>
      </c>
      <c r="C630" s="35"/>
      <c r="D630" s="36">
        <v>10.65</v>
      </c>
      <c r="E630" s="37">
        <v>1</v>
      </c>
      <c r="F630" s="38" t="s">
        <v>0</v>
      </c>
      <c r="G630" s="47" t="s">
        <v>2103</v>
      </c>
      <c r="H630" s="4"/>
    </row>
    <row r="631" spans="1:8" ht="19" thickTop="1" thickBot="1" x14ac:dyDescent="0.25">
      <c r="A631" s="40">
        <v>52107</v>
      </c>
      <c r="B631" s="49" t="s">
        <v>659</v>
      </c>
      <c r="C631" s="35"/>
      <c r="D631" s="36">
        <v>8.9</v>
      </c>
      <c r="E631" s="37">
        <v>1</v>
      </c>
      <c r="F631" s="38" t="s">
        <v>0</v>
      </c>
      <c r="G631" s="47" t="s">
        <v>2104</v>
      </c>
      <c r="H631" s="4"/>
    </row>
    <row r="632" spans="1:8" ht="19" thickTop="1" thickBot="1" x14ac:dyDescent="0.25">
      <c r="A632" s="40">
        <v>53001</v>
      </c>
      <c r="B632" s="49" t="s">
        <v>660</v>
      </c>
      <c r="C632" s="35"/>
      <c r="D632" s="36">
        <v>7.9</v>
      </c>
      <c r="E632" s="37">
        <v>1</v>
      </c>
      <c r="F632" s="38" t="s">
        <v>0</v>
      </c>
      <c r="G632" s="47" t="s">
        <v>2105</v>
      </c>
      <c r="H632" s="4"/>
    </row>
    <row r="633" spans="1:8" ht="19" thickTop="1" thickBot="1" x14ac:dyDescent="0.25">
      <c r="A633" s="40">
        <v>53002</v>
      </c>
      <c r="B633" s="49" t="s">
        <v>661</v>
      </c>
      <c r="C633" s="35">
        <v>0.17269999999999999</v>
      </c>
      <c r="D633" s="36">
        <v>7.9</v>
      </c>
      <c r="E633" s="37">
        <v>1</v>
      </c>
      <c r="F633" s="38" t="s">
        <v>0</v>
      </c>
      <c r="G633" s="47" t="s">
        <v>2106</v>
      </c>
      <c r="H633" s="4"/>
    </row>
    <row r="634" spans="1:8" ht="19" thickTop="1" thickBot="1" x14ac:dyDescent="0.25">
      <c r="A634" s="40">
        <v>54001</v>
      </c>
      <c r="B634" s="49" t="s">
        <v>662</v>
      </c>
      <c r="C634" s="35"/>
      <c r="D634" s="36">
        <v>7.9</v>
      </c>
      <c r="E634" s="37">
        <v>1</v>
      </c>
      <c r="F634" s="38" t="s">
        <v>0</v>
      </c>
      <c r="G634" s="47" t="s">
        <v>2107</v>
      </c>
      <c r="H634" s="4"/>
    </row>
    <row r="635" spans="1:8" ht="19" thickTop="1" thickBot="1" x14ac:dyDescent="0.25">
      <c r="A635" s="40">
        <v>54002</v>
      </c>
      <c r="B635" s="49" t="s">
        <v>663</v>
      </c>
      <c r="C635" s="35">
        <v>0.156</v>
      </c>
      <c r="D635" s="36">
        <v>15.75</v>
      </c>
      <c r="E635" s="37">
        <v>1</v>
      </c>
      <c r="F635" s="38" t="s">
        <v>0</v>
      </c>
      <c r="G635" s="47" t="s">
        <v>2108</v>
      </c>
      <c r="H635" s="4"/>
    </row>
    <row r="636" spans="1:8" ht="19" thickTop="1" thickBot="1" x14ac:dyDescent="0.25">
      <c r="A636" s="40">
        <v>54003</v>
      </c>
      <c r="B636" s="49" t="s">
        <v>664</v>
      </c>
      <c r="C636" s="35"/>
      <c r="D636" s="36">
        <v>10.65</v>
      </c>
      <c r="E636" s="37">
        <v>1</v>
      </c>
      <c r="F636" s="38" t="s">
        <v>0</v>
      </c>
      <c r="G636" s="47" t="s">
        <v>2109</v>
      </c>
      <c r="H636" s="4"/>
    </row>
    <row r="637" spans="1:8" ht="19" thickTop="1" thickBot="1" x14ac:dyDescent="0.25">
      <c r="A637" s="40">
        <v>54004</v>
      </c>
      <c r="B637" s="49" t="s">
        <v>665</v>
      </c>
      <c r="C637" s="35"/>
      <c r="D637" s="36">
        <v>7.9</v>
      </c>
      <c r="E637" s="37">
        <v>1</v>
      </c>
      <c r="F637" s="38" t="s">
        <v>0</v>
      </c>
      <c r="G637" s="47" t="s">
        <v>2110</v>
      </c>
      <c r="H637" s="4"/>
    </row>
    <row r="638" spans="1:8" ht="19" thickTop="1" thickBot="1" x14ac:dyDescent="0.25">
      <c r="A638" s="40">
        <v>55004</v>
      </c>
      <c r="B638" s="49" t="s">
        <v>666</v>
      </c>
      <c r="C638" s="35"/>
      <c r="D638" s="36">
        <v>10.65</v>
      </c>
      <c r="E638" s="37">
        <v>1</v>
      </c>
      <c r="F638" s="38" t="s">
        <v>0</v>
      </c>
      <c r="G638" s="47" t="s">
        <v>2111</v>
      </c>
      <c r="H638" s="4"/>
    </row>
    <row r="639" spans="1:8" ht="19" thickTop="1" thickBot="1" x14ac:dyDescent="0.25">
      <c r="A639" s="40">
        <v>55007</v>
      </c>
      <c r="B639" s="49" t="s">
        <v>667</v>
      </c>
      <c r="C639" s="35">
        <v>0.41860000000000003</v>
      </c>
      <c r="D639" s="36">
        <v>9.9</v>
      </c>
      <c r="E639" s="37">
        <v>1</v>
      </c>
      <c r="F639" s="38" t="s">
        <v>0</v>
      </c>
      <c r="G639" s="47" t="s">
        <v>2112</v>
      </c>
      <c r="H639" s="4"/>
    </row>
    <row r="640" spans="1:8" ht="19" thickTop="1" thickBot="1" x14ac:dyDescent="0.25">
      <c r="A640" s="40">
        <v>55008</v>
      </c>
      <c r="B640" s="49" t="s">
        <v>28</v>
      </c>
      <c r="C640" s="35">
        <v>5.0599999999999999E-2</v>
      </c>
      <c r="D640" s="36">
        <v>12.1</v>
      </c>
      <c r="E640" s="37">
        <v>1</v>
      </c>
      <c r="F640" s="38" t="s">
        <v>0</v>
      </c>
      <c r="G640" s="47" t="s">
        <v>2113</v>
      </c>
      <c r="H640" s="4"/>
    </row>
    <row r="641" spans="1:8" ht="19" thickTop="1" thickBot="1" x14ac:dyDescent="0.25">
      <c r="A641" s="40">
        <v>55009</v>
      </c>
      <c r="B641" s="49" t="s">
        <v>668</v>
      </c>
      <c r="C641" s="35">
        <v>4.6199999999999998E-2</v>
      </c>
      <c r="D641" s="36">
        <v>12.1</v>
      </c>
      <c r="E641" s="37">
        <v>1</v>
      </c>
      <c r="F641" s="38" t="s">
        <v>0</v>
      </c>
      <c r="G641" s="47" t="s">
        <v>2114</v>
      </c>
      <c r="H641" s="4"/>
    </row>
    <row r="642" spans="1:8" ht="19" thickTop="1" thickBot="1" x14ac:dyDescent="0.25">
      <c r="A642" s="40">
        <v>55010</v>
      </c>
      <c r="B642" s="49" t="s">
        <v>50</v>
      </c>
      <c r="C642" s="35">
        <v>9.6699999999999994E-2</v>
      </c>
      <c r="D642" s="36">
        <v>12.1</v>
      </c>
      <c r="E642" s="37">
        <v>1</v>
      </c>
      <c r="F642" s="38" t="s">
        <v>0</v>
      </c>
      <c r="G642" s="47" t="s">
        <v>2115</v>
      </c>
      <c r="H642" s="4"/>
    </row>
    <row r="643" spans="1:8" ht="19" thickTop="1" thickBot="1" x14ac:dyDescent="0.25">
      <c r="A643" s="40">
        <v>55011</v>
      </c>
      <c r="B643" s="49" t="s">
        <v>18</v>
      </c>
      <c r="C643" s="35"/>
      <c r="D643" s="36">
        <v>13.25</v>
      </c>
      <c r="E643" s="37">
        <v>1</v>
      </c>
      <c r="F643" s="38" t="s">
        <v>0</v>
      </c>
      <c r="G643" s="47" t="s">
        <v>2116</v>
      </c>
      <c r="H643" s="4"/>
    </row>
    <row r="644" spans="1:8" ht="19" thickTop="1" thickBot="1" x14ac:dyDescent="0.25">
      <c r="A644" s="40">
        <v>55013</v>
      </c>
      <c r="B644" s="49" t="s">
        <v>669</v>
      </c>
      <c r="C644" s="35">
        <v>0.18049999999999999</v>
      </c>
      <c r="D644" s="36">
        <v>11.4</v>
      </c>
      <c r="E644" s="37">
        <v>1</v>
      </c>
      <c r="F644" s="38" t="s">
        <v>0</v>
      </c>
      <c r="G644" s="47" t="s">
        <v>2117</v>
      </c>
      <c r="H644" s="4"/>
    </row>
    <row r="645" spans="1:8" ht="19" thickTop="1" thickBot="1" x14ac:dyDescent="0.25">
      <c r="A645" s="40">
        <v>55022</v>
      </c>
      <c r="B645" s="49" t="s">
        <v>670</v>
      </c>
      <c r="C645" s="35"/>
      <c r="D645" s="36">
        <v>9.9</v>
      </c>
      <c r="E645" s="37">
        <v>1</v>
      </c>
      <c r="F645" s="38" t="s">
        <v>0</v>
      </c>
      <c r="G645" s="47" t="s">
        <v>2118</v>
      </c>
      <c r="H645" s="4"/>
    </row>
    <row r="646" spans="1:8" ht="19" thickTop="1" thickBot="1" x14ac:dyDescent="0.25">
      <c r="A646" s="40">
        <v>55023</v>
      </c>
      <c r="B646" s="49" t="s">
        <v>32</v>
      </c>
      <c r="C646" s="35">
        <v>3.2500000000000001E-2</v>
      </c>
      <c r="D646" s="36">
        <v>12.1</v>
      </c>
      <c r="E646" s="37">
        <v>1</v>
      </c>
      <c r="F646" s="38" t="s">
        <v>0</v>
      </c>
      <c r="G646" s="47" t="s">
        <v>2119</v>
      </c>
      <c r="H646" s="4"/>
    </row>
    <row r="647" spans="1:8" ht="19" thickTop="1" thickBot="1" x14ac:dyDescent="0.25">
      <c r="A647" s="40">
        <v>55024</v>
      </c>
      <c r="B647" s="49" t="s">
        <v>671</v>
      </c>
      <c r="C647" s="35"/>
      <c r="D647" s="36">
        <v>9.1</v>
      </c>
      <c r="E647" s="37">
        <v>1</v>
      </c>
      <c r="F647" s="38" t="s">
        <v>0</v>
      </c>
      <c r="G647" s="47" t="s">
        <v>2120</v>
      </c>
      <c r="H647" s="4"/>
    </row>
    <row r="648" spans="1:8" ht="19" thickTop="1" thickBot="1" x14ac:dyDescent="0.25">
      <c r="A648" s="40">
        <v>55025</v>
      </c>
      <c r="B648" s="49" t="s">
        <v>672</v>
      </c>
      <c r="C648" s="35"/>
      <c r="D648" s="36">
        <v>9.9</v>
      </c>
      <c r="E648" s="37">
        <v>1</v>
      </c>
      <c r="F648" s="38" t="s">
        <v>0</v>
      </c>
      <c r="G648" s="47" t="s">
        <v>2121</v>
      </c>
      <c r="H648" s="4"/>
    </row>
    <row r="649" spans="1:8" ht="19" thickTop="1" thickBot="1" x14ac:dyDescent="0.25">
      <c r="A649" s="40">
        <v>55027</v>
      </c>
      <c r="B649" s="49" t="s">
        <v>673</v>
      </c>
      <c r="C649" s="35"/>
      <c r="D649" s="36">
        <v>12.1</v>
      </c>
      <c r="E649" s="37">
        <v>1</v>
      </c>
      <c r="F649" s="38" t="s">
        <v>0</v>
      </c>
      <c r="G649" s="47" t="s">
        <v>2122</v>
      </c>
      <c r="H649" s="4"/>
    </row>
    <row r="650" spans="1:8" ht="19" thickTop="1" thickBot="1" x14ac:dyDescent="0.25">
      <c r="A650" s="40">
        <v>55028</v>
      </c>
      <c r="B650" s="49" t="s">
        <v>674</v>
      </c>
      <c r="C650" s="35">
        <v>6.0999999999999999E-2</v>
      </c>
      <c r="D650" s="36">
        <v>9.9</v>
      </c>
      <c r="E650" s="37">
        <v>1</v>
      </c>
      <c r="F650" s="38" t="s">
        <v>0</v>
      </c>
      <c r="G650" s="47" t="s">
        <v>2123</v>
      </c>
      <c r="H650" s="4"/>
    </row>
    <row r="651" spans="1:8" ht="19" thickTop="1" thickBot="1" x14ac:dyDescent="0.25">
      <c r="A651" s="40">
        <v>55031</v>
      </c>
      <c r="B651" s="49" t="s">
        <v>675</v>
      </c>
      <c r="C651" s="35"/>
      <c r="D651" s="36">
        <v>14.25</v>
      </c>
      <c r="E651" s="37">
        <v>1</v>
      </c>
      <c r="F651" s="38" t="s">
        <v>0</v>
      </c>
      <c r="G651" s="47" t="s">
        <v>2124</v>
      </c>
      <c r="H651" s="4"/>
    </row>
    <row r="652" spans="1:8" ht="19" thickTop="1" thickBot="1" x14ac:dyDescent="0.25">
      <c r="A652" s="40">
        <v>55032</v>
      </c>
      <c r="B652" s="49" t="s">
        <v>676</v>
      </c>
      <c r="C652" s="35">
        <v>0.39950000000000002</v>
      </c>
      <c r="D652" s="36">
        <v>9.9</v>
      </c>
      <c r="E652" s="37">
        <v>1</v>
      </c>
      <c r="F652" s="38" t="s">
        <v>0</v>
      </c>
      <c r="G652" s="47" t="s">
        <v>2125</v>
      </c>
      <c r="H652" s="4"/>
    </row>
    <row r="653" spans="1:8" ht="19" thickTop="1" thickBot="1" x14ac:dyDescent="0.25">
      <c r="A653" s="40">
        <v>55033</v>
      </c>
      <c r="B653" s="49" t="s">
        <v>677</v>
      </c>
      <c r="C653" s="35"/>
      <c r="D653" s="36">
        <v>17.2</v>
      </c>
      <c r="E653" s="37">
        <v>1</v>
      </c>
      <c r="F653" s="38" t="s">
        <v>0</v>
      </c>
      <c r="G653" s="47" t="s">
        <v>2126</v>
      </c>
      <c r="H653" s="4"/>
    </row>
    <row r="654" spans="1:8" ht="19" thickTop="1" thickBot="1" x14ac:dyDescent="0.25">
      <c r="A654" s="40">
        <v>55034</v>
      </c>
      <c r="B654" s="49" t="s">
        <v>678</v>
      </c>
      <c r="C654" s="35"/>
      <c r="D654" s="36">
        <v>22.9</v>
      </c>
      <c r="E654" s="37">
        <v>1</v>
      </c>
      <c r="F654" s="38" t="s">
        <v>0</v>
      </c>
      <c r="G654" s="47" t="s">
        <v>2127</v>
      </c>
      <c r="H654" s="4"/>
    </row>
    <row r="655" spans="1:8" ht="19" thickTop="1" thickBot="1" x14ac:dyDescent="0.25">
      <c r="A655" s="40">
        <v>55035</v>
      </c>
      <c r="B655" s="49" t="s">
        <v>679</v>
      </c>
      <c r="C655" s="35"/>
      <c r="D655" s="36">
        <v>21.9</v>
      </c>
      <c r="E655" s="37">
        <v>1</v>
      </c>
      <c r="F655" s="38" t="s">
        <v>0</v>
      </c>
      <c r="G655" s="47" t="s">
        <v>2128</v>
      </c>
      <c r="H655" s="4"/>
    </row>
    <row r="656" spans="1:8" ht="19" thickTop="1" thickBot="1" x14ac:dyDescent="0.25">
      <c r="A656" s="40">
        <v>55036</v>
      </c>
      <c r="B656" s="49" t="s">
        <v>680</v>
      </c>
      <c r="C656" s="35">
        <v>9.9699999999999997E-2</v>
      </c>
      <c r="D656" s="36">
        <v>15.25</v>
      </c>
      <c r="E656" s="37">
        <v>1</v>
      </c>
      <c r="F656" s="38" t="s">
        <v>0</v>
      </c>
      <c r="G656" s="47" t="s">
        <v>2129</v>
      </c>
      <c r="H656" s="4"/>
    </row>
    <row r="657" spans="1:8" ht="19" thickTop="1" thickBot="1" x14ac:dyDescent="0.25">
      <c r="A657" s="40">
        <v>55037</v>
      </c>
      <c r="B657" s="49" t="s">
        <v>681</v>
      </c>
      <c r="C657" s="35"/>
      <c r="D657" s="36">
        <v>15.25</v>
      </c>
      <c r="E657" s="37">
        <v>1</v>
      </c>
      <c r="F657" s="38" t="s">
        <v>0</v>
      </c>
      <c r="G657" s="47" t="s">
        <v>2130</v>
      </c>
      <c r="H657" s="4"/>
    </row>
    <row r="658" spans="1:8" ht="19" thickTop="1" thickBot="1" x14ac:dyDescent="0.25">
      <c r="A658" s="40">
        <v>55038</v>
      </c>
      <c r="B658" s="49" t="s">
        <v>682</v>
      </c>
      <c r="C658" s="35"/>
      <c r="D658" s="36">
        <v>14.25</v>
      </c>
      <c r="E658" s="37">
        <v>1</v>
      </c>
      <c r="F658" s="38" t="s">
        <v>0</v>
      </c>
      <c r="G658" s="47" t="s">
        <v>2131</v>
      </c>
      <c r="H658" s="4"/>
    </row>
    <row r="659" spans="1:8" ht="19" thickTop="1" thickBot="1" x14ac:dyDescent="0.25">
      <c r="A659" s="40">
        <v>55039</v>
      </c>
      <c r="B659" s="49" t="s">
        <v>683</v>
      </c>
      <c r="C659" s="35"/>
      <c r="D659" s="36">
        <v>14.25</v>
      </c>
      <c r="E659" s="37">
        <v>1</v>
      </c>
      <c r="F659" s="38" t="s">
        <v>0</v>
      </c>
      <c r="G659" s="47" t="s">
        <v>2132</v>
      </c>
      <c r="H659" s="4"/>
    </row>
    <row r="660" spans="1:8" ht="19" thickTop="1" thickBot="1" x14ac:dyDescent="0.25">
      <c r="A660" s="40">
        <v>55040</v>
      </c>
      <c r="B660" s="49" t="s">
        <v>684</v>
      </c>
      <c r="C660" s="35"/>
      <c r="D660" s="36">
        <v>13.25</v>
      </c>
      <c r="E660" s="37">
        <v>1</v>
      </c>
      <c r="F660" s="38" t="s">
        <v>0</v>
      </c>
      <c r="G660" s="47" t="s">
        <v>2133</v>
      </c>
      <c r="H660" s="4"/>
    </row>
    <row r="661" spans="1:8" ht="19" thickTop="1" thickBot="1" x14ac:dyDescent="0.25">
      <c r="A661" s="40">
        <v>55041</v>
      </c>
      <c r="B661" s="49" t="s">
        <v>685</v>
      </c>
      <c r="C661" s="35">
        <v>5.0000000000000001E-4</v>
      </c>
      <c r="D661" s="36">
        <v>19.899999999999999</v>
      </c>
      <c r="E661" s="37">
        <v>1</v>
      </c>
      <c r="F661" s="38" t="s">
        <v>0</v>
      </c>
      <c r="G661" s="47" t="s">
        <v>2134</v>
      </c>
      <c r="H661" s="4"/>
    </row>
    <row r="662" spans="1:8" ht="19" thickTop="1" thickBot="1" x14ac:dyDescent="0.25">
      <c r="A662" s="40">
        <v>55042</v>
      </c>
      <c r="B662" s="49" t="s">
        <v>686</v>
      </c>
      <c r="C662" s="35"/>
      <c r="D662" s="36">
        <v>22.9</v>
      </c>
      <c r="E662" s="37">
        <v>1</v>
      </c>
      <c r="F662" s="38" t="s">
        <v>0</v>
      </c>
      <c r="G662" s="47" t="s">
        <v>2135</v>
      </c>
      <c r="H662" s="4"/>
    </row>
    <row r="663" spans="1:8" ht="19" thickTop="1" thickBot="1" x14ac:dyDescent="0.25">
      <c r="A663" s="40">
        <v>55043</v>
      </c>
      <c r="B663" s="49" t="s">
        <v>687</v>
      </c>
      <c r="C663" s="35">
        <v>0.35120000000000001</v>
      </c>
      <c r="D663" s="36">
        <v>14.25</v>
      </c>
      <c r="E663" s="37">
        <v>1</v>
      </c>
      <c r="F663" s="38" t="s">
        <v>0</v>
      </c>
      <c r="G663" s="47" t="s">
        <v>2136</v>
      </c>
      <c r="H663" s="4"/>
    </row>
    <row r="664" spans="1:8" ht="19" thickTop="1" thickBot="1" x14ac:dyDescent="0.25">
      <c r="A664" s="40">
        <v>55044</v>
      </c>
      <c r="B664" s="49" t="s">
        <v>688</v>
      </c>
      <c r="C664" s="35"/>
      <c r="D664" s="36">
        <v>9.9</v>
      </c>
      <c r="E664" s="37">
        <v>1</v>
      </c>
      <c r="F664" s="38" t="s">
        <v>0</v>
      </c>
      <c r="G664" s="47" t="s">
        <v>2137</v>
      </c>
      <c r="H664" s="4"/>
    </row>
    <row r="665" spans="1:8" ht="19" thickTop="1" thickBot="1" x14ac:dyDescent="0.25">
      <c r="A665" s="40">
        <v>55045</v>
      </c>
      <c r="B665" s="49" t="s">
        <v>689</v>
      </c>
      <c r="C665" s="35">
        <v>0.47970000000000002</v>
      </c>
      <c r="D665" s="36">
        <v>9.9</v>
      </c>
      <c r="E665" s="37">
        <v>1</v>
      </c>
      <c r="F665" s="38" t="s">
        <v>0</v>
      </c>
      <c r="G665" s="47" t="s">
        <v>2138</v>
      </c>
      <c r="H665" s="4"/>
    </row>
    <row r="666" spans="1:8" ht="19" thickTop="1" thickBot="1" x14ac:dyDescent="0.25">
      <c r="A666" s="40">
        <v>55046</v>
      </c>
      <c r="B666" s="49" t="s">
        <v>690</v>
      </c>
      <c r="C666" s="35"/>
      <c r="D666" s="36">
        <v>6.9</v>
      </c>
      <c r="E666" s="37">
        <v>1</v>
      </c>
      <c r="F666" s="38" t="s">
        <v>0</v>
      </c>
      <c r="G666" s="47" t="s">
        <v>2139</v>
      </c>
      <c r="H666" s="4"/>
    </row>
    <row r="667" spans="1:8" ht="19" thickTop="1" thickBot="1" x14ac:dyDescent="0.25">
      <c r="A667" s="40">
        <v>55047</v>
      </c>
      <c r="B667" s="49" t="s">
        <v>691</v>
      </c>
      <c r="C667" s="35"/>
      <c r="D667" s="36">
        <v>9.9</v>
      </c>
      <c r="E667" s="37">
        <v>1</v>
      </c>
      <c r="F667" s="38" t="s">
        <v>0</v>
      </c>
      <c r="G667" s="47" t="s">
        <v>2140</v>
      </c>
      <c r="H667" s="4"/>
    </row>
    <row r="668" spans="1:8" ht="19" thickTop="1" thickBot="1" x14ac:dyDescent="0.25">
      <c r="A668" s="40">
        <v>55048</v>
      </c>
      <c r="B668" s="49" t="s">
        <v>692</v>
      </c>
      <c r="C668" s="35"/>
      <c r="D668" s="36">
        <v>14.25</v>
      </c>
      <c r="E668" s="37">
        <v>1</v>
      </c>
      <c r="F668" s="38" t="s">
        <v>0</v>
      </c>
      <c r="G668" s="47" t="s">
        <v>2141</v>
      </c>
      <c r="H668" s="4"/>
    </row>
    <row r="669" spans="1:8" ht="19" thickTop="1" thickBot="1" x14ac:dyDescent="0.25">
      <c r="A669" s="40">
        <v>55049</v>
      </c>
      <c r="B669" s="49" t="s">
        <v>175</v>
      </c>
      <c r="C669" s="35"/>
      <c r="D669" s="36">
        <v>9.9</v>
      </c>
      <c r="E669" s="37">
        <v>1</v>
      </c>
      <c r="F669" s="38" t="s">
        <v>0</v>
      </c>
      <c r="G669" s="47" t="s">
        <v>2142</v>
      </c>
      <c r="H669" s="4"/>
    </row>
    <row r="670" spans="1:8" ht="19" thickTop="1" thickBot="1" x14ac:dyDescent="0.25">
      <c r="A670" s="40">
        <v>55050</v>
      </c>
      <c r="B670" s="49" t="s">
        <v>176</v>
      </c>
      <c r="C670" s="35"/>
      <c r="D670" s="36">
        <v>9.9</v>
      </c>
      <c r="E670" s="37">
        <v>1</v>
      </c>
      <c r="F670" s="38" t="s">
        <v>0</v>
      </c>
      <c r="G670" s="47" t="s">
        <v>2143</v>
      </c>
      <c r="H670" s="4"/>
    </row>
    <row r="671" spans="1:8" ht="19" thickTop="1" thickBot="1" x14ac:dyDescent="0.25">
      <c r="A671" s="40">
        <v>55051</v>
      </c>
      <c r="B671" s="49" t="s">
        <v>693</v>
      </c>
      <c r="C671" s="35"/>
      <c r="D671" s="36">
        <v>12.1</v>
      </c>
      <c r="E671" s="37">
        <v>1</v>
      </c>
      <c r="F671" s="38" t="s">
        <v>0</v>
      </c>
      <c r="G671" s="47" t="s">
        <v>2144</v>
      </c>
      <c r="H671" s="4"/>
    </row>
    <row r="672" spans="1:8" ht="19" thickTop="1" thickBot="1" x14ac:dyDescent="0.25">
      <c r="A672" s="40">
        <v>55052</v>
      </c>
      <c r="B672" s="49" t="s">
        <v>694</v>
      </c>
      <c r="C672" s="35">
        <v>0.1404</v>
      </c>
      <c r="D672" s="36">
        <v>9.9</v>
      </c>
      <c r="E672" s="37">
        <v>1</v>
      </c>
      <c r="F672" s="38" t="s">
        <v>0</v>
      </c>
      <c r="G672" s="47" t="s">
        <v>2145</v>
      </c>
      <c r="H672" s="4"/>
    </row>
    <row r="673" spans="1:68" ht="19" thickTop="1" thickBot="1" x14ac:dyDescent="0.25">
      <c r="A673" s="40">
        <v>55053</v>
      </c>
      <c r="B673" s="49" t="s">
        <v>667</v>
      </c>
      <c r="C673" s="35">
        <v>0.41860000000000003</v>
      </c>
      <c r="D673" s="36">
        <v>9.9</v>
      </c>
      <c r="E673" s="37">
        <v>1</v>
      </c>
      <c r="F673" s="38" t="s">
        <v>0</v>
      </c>
      <c r="G673" s="84" t="s">
        <v>3145</v>
      </c>
      <c r="H673" s="4"/>
      <c r="X673" s="156"/>
      <c r="AB673" s="1"/>
      <c r="AC673" s="59"/>
      <c r="BC673" s="1"/>
      <c r="BD673" s="59"/>
      <c r="BO673" s="1"/>
      <c r="BP673" s="59"/>
    </row>
    <row r="674" spans="1:68" ht="19" thickTop="1" thickBot="1" x14ac:dyDescent="0.25">
      <c r="A674" s="40">
        <v>57001</v>
      </c>
      <c r="B674" s="49" t="s">
        <v>695</v>
      </c>
      <c r="C674" s="35"/>
      <c r="D674" s="36">
        <v>9.9</v>
      </c>
      <c r="E674" s="37">
        <v>1</v>
      </c>
      <c r="F674" s="38" t="s">
        <v>0</v>
      </c>
      <c r="G674" s="47" t="s">
        <v>2146</v>
      </c>
      <c r="H674" s="4"/>
    </row>
    <row r="675" spans="1:68" ht="19" thickTop="1" thickBot="1" x14ac:dyDescent="0.25">
      <c r="A675" s="40">
        <v>57002</v>
      </c>
      <c r="B675" s="49" t="s">
        <v>696</v>
      </c>
      <c r="C675" s="35"/>
      <c r="D675" s="36">
        <v>8.4</v>
      </c>
      <c r="E675" s="37">
        <v>1</v>
      </c>
      <c r="F675" s="38" t="s">
        <v>0</v>
      </c>
      <c r="G675" s="47" t="s">
        <v>2147</v>
      </c>
      <c r="H675" s="4"/>
    </row>
    <row r="676" spans="1:68" ht="19" thickTop="1" thickBot="1" x14ac:dyDescent="0.25">
      <c r="A676" s="40">
        <v>57003</v>
      </c>
      <c r="B676" s="49" t="s">
        <v>697</v>
      </c>
      <c r="C676" s="35"/>
      <c r="D676" s="36">
        <v>8.4</v>
      </c>
      <c r="E676" s="37">
        <v>1</v>
      </c>
      <c r="F676" s="38" t="s">
        <v>0</v>
      </c>
      <c r="G676" s="47" t="s">
        <v>2148</v>
      </c>
      <c r="H676" s="4"/>
    </row>
    <row r="677" spans="1:68" ht="19" thickTop="1" thickBot="1" x14ac:dyDescent="0.25">
      <c r="A677" s="40">
        <v>57004</v>
      </c>
      <c r="B677" s="49" t="s">
        <v>698</v>
      </c>
      <c r="C677" s="35"/>
      <c r="D677" s="36">
        <v>8.4</v>
      </c>
      <c r="E677" s="37">
        <v>1</v>
      </c>
      <c r="F677" s="38" t="s">
        <v>0</v>
      </c>
      <c r="G677" s="47" t="s">
        <v>2149</v>
      </c>
      <c r="H677" s="4"/>
    </row>
    <row r="678" spans="1:68" ht="19" thickTop="1" thickBot="1" x14ac:dyDescent="0.25">
      <c r="A678" s="40">
        <v>57005</v>
      </c>
      <c r="B678" s="49" t="s">
        <v>699</v>
      </c>
      <c r="C678" s="35"/>
      <c r="D678" s="36">
        <v>8.4</v>
      </c>
      <c r="E678" s="37">
        <v>1</v>
      </c>
      <c r="F678" s="38" t="s">
        <v>0</v>
      </c>
      <c r="G678" s="47" t="s">
        <v>2150</v>
      </c>
      <c r="H678" s="4"/>
    </row>
    <row r="679" spans="1:68" ht="19" thickTop="1" thickBot="1" x14ac:dyDescent="0.25">
      <c r="A679" s="40">
        <v>57006</v>
      </c>
      <c r="B679" s="49" t="s">
        <v>226</v>
      </c>
      <c r="C679" s="35"/>
      <c r="D679" s="36">
        <v>8.4</v>
      </c>
      <c r="E679" s="37">
        <v>1</v>
      </c>
      <c r="F679" s="38" t="s">
        <v>0</v>
      </c>
      <c r="G679" s="47" t="s">
        <v>2151</v>
      </c>
      <c r="H679" s="4"/>
    </row>
    <row r="680" spans="1:68" ht="19" thickTop="1" thickBot="1" x14ac:dyDescent="0.25">
      <c r="A680" s="40">
        <v>57007</v>
      </c>
      <c r="B680" s="49" t="s">
        <v>700</v>
      </c>
      <c r="C680" s="35"/>
      <c r="D680" s="36">
        <v>9.9</v>
      </c>
      <c r="E680" s="37">
        <v>1</v>
      </c>
      <c r="F680" s="38" t="s">
        <v>0</v>
      </c>
      <c r="G680" s="47" t="s">
        <v>2152</v>
      </c>
      <c r="H680" s="4"/>
    </row>
    <row r="681" spans="1:68" ht="19" thickTop="1" thickBot="1" x14ac:dyDescent="0.25">
      <c r="A681" s="40">
        <v>57008</v>
      </c>
      <c r="B681" s="49" t="s">
        <v>701</v>
      </c>
      <c r="C681" s="35"/>
      <c r="D681" s="36">
        <v>9.9</v>
      </c>
      <c r="E681" s="37">
        <v>1</v>
      </c>
      <c r="F681" s="38" t="s">
        <v>0</v>
      </c>
      <c r="G681" s="47" t="s">
        <v>2153</v>
      </c>
      <c r="H681" s="4"/>
    </row>
    <row r="682" spans="1:68" ht="19" thickTop="1" thickBot="1" x14ac:dyDescent="0.25">
      <c r="A682" s="40">
        <v>57009</v>
      </c>
      <c r="B682" s="49" t="s">
        <v>702</v>
      </c>
      <c r="C682" s="35"/>
      <c r="D682" s="36">
        <v>9.9</v>
      </c>
      <c r="E682" s="37">
        <v>1</v>
      </c>
      <c r="F682" s="38" t="s">
        <v>0</v>
      </c>
      <c r="G682" s="47" t="s">
        <v>2154</v>
      </c>
      <c r="H682" s="4"/>
    </row>
    <row r="683" spans="1:68" ht="19" thickTop="1" thickBot="1" x14ac:dyDescent="0.25">
      <c r="A683" s="40">
        <v>57010</v>
      </c>
      <c r="B683" s="49" t="s">
        <v>703</v>
      </c>
      <c r="C683" s="35"/>
      <c r="D683" s="36">
        <v>9.9</v>
      </c>
      <c r="E683" s="37">
        <v>1</v>
      </c>
      <c r="F683" s="38" t="s">
        <v>0</v>
      </c>
      <c r="G683" s="47" t="s">
        <v>2155</v>
      </c>
      <c r="H683" s="4"/>
    </row>
    <row r="684" spans="1:68" ht="19" thickTop="1" thickBot="1" x14ac:dyDescent="0.25">
      <c r="A684" s="40">
        <v>57012</v>
      </c>
      <c r="B684" s="49" t="s">
        <v>704</v>
      </c>
      <c r="C684" s="35"/>
      <c r="D684" s="36">
        <v>9.9</v>
      </c>
      <c r="E684" s="37">
        <v>1</v>
      </c>
      <c r="F684" s="38" t="s">
        <v>0</v>
      </c>
      <c r="G684" s="47" t="s">
        <v>2156</v>
      </c>
      <c r="H684" s="4"/>
    </row>
    <row r="685" spans="1:68" ht="19" thickTop="1" thickBot="1" x14ac:dyDescent="0.25">
      <c r="A685" s="40">
        <v>57013</v>
      </c>
      <c r="B685" s="49" t="s">
        <v>705</v>
      </c>
      <c r="C685" s="35"/>
      <c r="D685" s="36">
        <v>9.9</v>
      </c>
      <c r="E685" s="37">
        <v>1</v>
      </c>
      <c r="F685" s="38" t="s">
        <v>0</v>
      </c>
      <c r="G685" s="47" t="s">
        <v>2157</v>
      </c>
      <c r="H685" s="4"/>
    </row>
    <row r="686" spans="1:68" ht="19" thickTop="1" thickBot="1" x14ac:dyDescent="0.25">
      <c r="A686" s="40">
        <v>57014</v>
      </c>
      <c r="B686" s="49" t="s">
        <v>706</v>
      </c>
      <c r="C686" s="35"/>
      <c r="D686" s="36">
        <v>11.4</v>
      </c>
      <c r="E686" s="37">
        <v>1</v>
      </c>
      <c r="F686" s="38" t="s">
        <v>0</v>
      </c>
      <c r="G686" s="47" t="s">
        <v>2158</v>
      </c>
      <c r="H686" s="4"/>
    </row>
    <row r="687" spans="1:68" ht="19" thickTop="1" thickBot="1" x14ac:dyDescent="0.25">
      <c r="A687" s="40">
        <v>57015</v>
      </c>
      <c r="B687" s="49" t="s">
        <v>707</v>
      </c>
      <c r="C687" s="35"/>
      <c r="D687" s="36">
        <v>11.4</v>
      </c>
      <c r="E687" s="37">
        <v>1</v>
      </c>
      <c r="F687" s="38" t="s">
        <v>0</v>
      </c>
      <c r="G687" s="47" t="s">
        <v>2159</v>
      </c>
      <c r="H687" s="4"/>
    </row>
    <row r="688" spans="1:68" ht="19" thickTop="1" thickBot="1" x14ac:dyDescent="0.25">
      <c r="A688" s="40">
        <v>57016</v>
      </c>
      <c r="B688" s="49" t="s">
        <v>708</v>
      </c>
      <c r="C688" s="35"/>
      <c r="D688" s="36">
        <v>6.55</v>
      </c>
      <c r="E688" s="37">
        <v>1</v>
      </c>
      <c r="F688" s="38" t="s">
        <v>0</v>
      </c>
      <c r="G688" s="47" t="s">
        <v>2160</v>
      </c>
      <c r="H688" s="4"/>
    </row>
    <row r="689" spans="1:8" ht="19" thickTop="1" thickBot="1" x14ac:dyDescent="0.25">
      <c r="A689" s="40">
        <v>57017</v>
      </c>
      <c r="B689" s="49" t="s">
        <v>709</v>
      </c>
      <c r="C689" s="35"/>
      <c r="D689" s="36">
        <v>6.55</v>
      </c>
      <c r="E689" s="37">
        <v>1</v>
      </c>
      <c r="F689" s="38" t="s">
        <v>0</v>
      </c>
      <c r="G689" s="47" t="s">
        <v>2161</v>
      </c>
      <c r="H689" s="4"/>
    </row>
    <row r="690" spans="1:8" ht="19" thickTop="1" thickBot="1" x14ac:dyDescent="0.25">
      <c r="A690" s="40">
        <v>57018</v>
      </c>
      <c r="B690" s="49" t="s">
        <v>710</v>
      </c>
      <c r="C690" s="35"/>
      <c r="D690" s="36">
        <v>8.4</v>
      </c>
      <c r="E690" s="37">
        <v>1</v>
      </c>
      <c r="F690" s="38" t="s">
        <v>0</v>
      </c>
      <c r="G690" s="47" t="s">
        <v>2162</v>
      </c>
      <c r="H690" s="4"/>
    </row>
    <row r="691" spans="1:8" ht="19" thickTop="1" thickBot="1" x14ac:dyDescent="0.25">
      <c r="A691" s="40">
        <v>57019</v>
      </c>
      <c r="B691" s="49" t="s">
        <v>711</v>
      </c>
      <c r="C691" s="35"/>
      <c r="D691" s="36">
        <v>8.4</v>
      </c>
      <c r="E691" s="37">
        <v>1</v>
      </c>
      <c r="F691" s="38" t="s">
        <v>0</v>
      </c>
      <c r="G691" s="47" t="s">
        <v>2163</v>
      </c>
      <c r="H691" s="4"/>
    </row>
    <row r="692" spans="1:8" ht="19" thickTop="1" thickBot="1" x14ac:dyDescent="0.25">
      <c r="A692" s="40">
        <v>57022</v>
      </c>
      <c r="B692" s="49" t="s">
        <v>712</v>
      </c>
      <c r="C692" s="35"/>
      <c r="D692" s="36">
        <v>6.55</v>
      </c>
      <c r="E692" s="37">
        <v>1</v>
      </c>
      <c r="F692" s="38" t="s">
        <v>0</v>
      </c>
      <c r="G692" s="47" t="s">
        <v>2164</v>
      </c>
      <c r="H692" s="4"/>
    </row>
    <row r="693" spans="1:8" ht="19" thickTop="1" thickBot="1" x14ac:dyDescent="0.25">
      <c r="A693" s="40">
        <v>57023</v>
      </c>
      <c r="B693" s="49" t="s">
        <v>713</v>
      </c>
      <c r="C693" s="35"/>
      <c r="D693" s="36">
        <v>9.9</v>
      </c>
      <c r="E693" s="37">
        <v>1</v>
      </c>
      <c r="F693" s="38" t="s">
        <v>0</v>
      </c>
      <c r="G693" s="47" t="s">
        <v>2165</v>
      </c>
      <c r="H693" s="4"/>
    </row>
    <row r="694" spans="1:8" ht="19" thickTop="1" thickBot="1" x14ac:dyDescent="0.25">
      <c r="A694" s="40">
        <v>57024</v>
      </c>
      <c r="B694" s="49" t="s">
        <v>714</v>
      </c>
      <c r="C694" s="35"/>
      <c r="D694" s="36">
        <v>9.9</v>
      </c>
      <c r="E694" s="37">
        <v>1</v>
      </c>
      <c r="F694" s="38" t="s">
        <v>0</v>
      </c>
      <c r="G694" s="47" t="s">
        <v>2166</v>
      </c>
      <c r="H694" s="4"/>
    </row>
    <row r="695" spans="1:8" ht="19" thickTop="1" thickBot="1" x14ac:dyDescent="0.25">
      <c r="A695" s="40">
        <v>57025</v>
      </c>
      <c r="B695" s="49" t="s">
        <v>715</v>
      </c>
      <c r="C695" s="35"/>
      <c r="D695" s="36">
        <v>9.9</v>
      </c>
      <c r="E695" s="37">
        <v>1</v>
      </c>
      <c r="F695" s="38" t="s">
        <v>0</v>
      </c>
      <c r="G695" s="47" t="s">
        <v>2167</v>
      </c>
      <c r="H695" s="4"/>
    </row>
    <row r="696" spans="1:8" ht="19" thickTop="1" thickBot="1" x14ac:dyDescent="0.25">
      <c r="A696" s="40">
        <v>57026</v>
      </c>
      <c r="B696" s="49" t="s">
        <v>716</v>
      </c>
      <c r="C696" s="35"/>
      <c r="D696" s="36">
        <v>9.9</v>
      </c>
      <c r="E696" s="37">
        <v>1</v>
      </c>
      <c r="F696" s="38" t="s">
        <v>0</v>
      </c>
      <c r="G696" s="47" t="s">
        <v>2168</v>
      </c>
      <c r="H696" s="4"/>
    </row>
    <row r="697" spans="1:8" ht="19" thickTop="1" thickBot="1" x14ac:dyDescent="0.25">
      <c r="A697" s="40">
        <v>57027</v>
      </c>
      <c r="B697" s="49" t="s">
        <v>717</v>
      </c>
      <c r="C697" s="35"/>
      <c r="D697" s="36">
        <v>8.4</v>
      </c>
      <c r="E697" s="37">
        <v>1</v>
      </c>
      <c r="F697" s="38" t="s">
        <v>0</v>
      </c>
      <c r="G697" s="47" t="s">
        <v>2169</v>
      </c>
      <c r="H697" s="4"/>
    </row>
    <row r="698" spans="1:8" ht="19" thickTop="1" thickBot="1" x14ac:dyDescent="0.25">
      <c r="A698" s="40">
        <v>57028</v>
      </c>
      <c r="B698" s="49" t="s">
        <v>718</v>
      </c>
      <c r="C698" s="35"/>
      <c r="D698" s="36">
        <v>9.9</v>
      </c>
      <c r="E698" s="37">
        <v>1</v>
      </c>
      <c r="F698" s="38" t="s">
        <v>0</v>
      </c>
      <c r="G698" s="47" t="s">
        <v>2170</v>
      </c>
      <c r="H698" s="4"/>
    </row>
    <row r="699" spans="1:8" ht="19" thickTop="1" thickBot="1" x14ac:dyDescent="0.25">
      <c r="A699" s="40">
        <v>57030</v>
      </c>
      <c r="B699" s="49" t="s">
        <v>719</v>
      </c>
      <c r="C699" s="35"/>
      <c r="D699" s="36">
        <v>9.9</v>
      </c>
      <c r="E699" s="37">
        <v>1</v>
      </c>
      <c r="F699" s="38" t="s">
        <v>0</v>
      </c>
      <c r="G699" s="47" t="s">
        <v>2171</v>
      </c>
      <c r="H699" s="4"/>
    </row>
    <row r="700" spans="1:8" ht="19" thickTop="1" thickBot="1" x14ac:dyDescent="0.25">
      <c r="A700" s="40">
        <v>57031</v>
      </c>
      <c r="B700" s="49" t="s">
        <v>720</v>
      </c>
      <c r="C700" s="35"/>
      <c r="D700" s="36">
        <v>8.4</v>
      </c>
      <c r="E700" s="37">
        <v>1</v>
      </c>
      <c r="F700" s="38" t="s">
        <v>0</v>
      </c>
      <c r="G700" s="47" t="s">
        <v>2172</v>
      </c>
      <c r="H700" s="4"/>
    </row>
    <row r="701" spans="1:8" ht="19" thickTop="1" thickBot="1" x14ac:dyDescent="0.25">
      <c r="A701" s="40">
        <v>57032</v>
      </c>
      <c r="B701" s="49" t="s">
        <v>721</v>
      </c>
      <c r="C701" s="35"/>
      <c r="D701" s="36">
        <v>5.6</v>
      </c>
      <c r="E701" s="37">
        <v>1</v>
      </c>
      <c r="F701" s="38" t="s">
        <v>0</v>
      </c>
      <c r="G701" s="47" t="s">
        <v>2173</v>
      </c>
      <c r="H701" s="4"/>
    </row>
    <row r="702" spans="1:8" ht="19" thickTop="1" thickBot="1" x14ac:dyDescent="0.25">
      <c r="A702" s="40">
        <v>57033</v>
      </c>
      <c r="B702" s="49" t="s">
        <v>722</v>
      </c>
      <c r="C702" s="35"/>
      <c r="D702" s="36">
        <v>8.4</v>
      </c>
      <c r="E702" s="37">
        <v>1</v>
      </c>
      <c r="F702" s="38" t="s">
        <v>0</v>
      </c>
      <c r="G702" s="47" t="s">
        <v>2174</v>
      </c>
      <c r="H702" s="4"/>
    </row>
    <row r="703" spans="1:8" ht="19" thickTop="1" thickBot="1" x14ac:dyDescent="0.25">
      <c r="A703" s="40">
        <v>57035</v>
      </c>
      <c r="B703" s="49" t="s">
        <v>723</v>
      </c>
      <c r="C703" s="35"/>
      <c r="D703" s="36">
        <v>8.4</v>
      </c>
      <c r="E703" s="37">
        <v>1</v>
      </c>
      <c r="F703" s="38" t="s">
        <v>0</v>
      </c>
      <c r="G703" s="47" t="s">
        <v>2175</v>
      </c>
      <c r="H703" s="4"/>
    </row>
    <row r="704" spans="1:8" ht="19" thickTop="1" thickBot="1" x14ac:dyDescent="0.25">
      <c r="A704" s="40">
        <v>57036</v>
      </c>
      <c r="B704" s="49" t="s">
        <v>724</v>
      </c>
      <c r="C704" s="35"/>
      <c r="D704" s="36">
        <v>6.9</v>
      </c>
      <c r="E704" s="37">
        <v>1</v>
      </c>
      <c r="F704" s="38" t="s">
        <v>0</v>
      </c>
      <c r="G704" s="47" t="s">
        <v>2176</v>
      </c>
      <c r="H704" s="4"/>
    </row>
    <row r="705" spans="1:8" ht="19" thickTop="1" thickBot="1" x14ac:dyDescent="0.25">
      <c r="A705" s="40">
        <v>57037</v>
      </c>
      <c r="B705" s="49" t="s">
        <v>725</v>
      </c>
      <c r="C705" s="35"/>
      <c r="D705" s="36">
        <v>8.4</v>
      </c>
      <c r="E705" s="37">
        <v>1</v>
      </c>
      <c r="F705" s="38" t="s">
        <v>0</v>
      </c>
      <c r="G705" s="47" t="s">
        <v>2177</v>
      </c>
      <c r="H705" s="4"/>
    </row>
    <row r="706" spans="1:8" ht="19" thickTop="1" thickBot="1" x14ac:dyDescent="0.25">
      <c r="A706" s="40">
        <v>57038</v>
      </c>
      <c r="B706" s="49" t="s">
        <v>726</v>
      </c>
      <c r="C706" s="35"/>
      <c r="D706" s="36">
        <v>9.9</v>
      </c>
      <c r="E706" s="37">
        <v>1</v>
      </c>
      <c r="F706" s="38" t="s">
        <v>0</v>
      </c>
      <c r="G706" s="47" t="s">
        <v>2178</v>
      </c>
      <c r="H706" s="4"/>
    </row>
    <row r="707" spans="1:8" ht="19" thickTop="1" thickBot="1" x14ac:dyDescent="0.25">
      <c r="A707" s="40">
        <v>57039</v>
      </c>
      <c r="B707" s="49" t="s">
        <v>727</v>
      </c>
      <c r="C707" s="35"/>
      <c r="D707" s="36">
        <v>9.9</v>
      </c>
      <c r="E707" s="37">
        <v>1</v>
      </c>
      <c r="F707" s="38" t="s">
        <v>0</v>
      </c>
      <c r="G707" s="47" t="s">
        <v>2179</v>
      </c>
      <c r="H707" s="4"/>
    </row>
    <row r="708" spans="1:8" ht="19" thickTop="1" thickBot="1" x14ac:dyDescent="0.25">
      <c r="A708" s="40">
        <v>57041</v>
      </c>
      <c r="B708" s="49" t="s">
        <v>728</v>
      </c>
      <c r="C708" s="35"/>
      <c r="D708" s="36">
        <v>9.9</v>
      </c>
      <c r="E708" s="37">
        <v>1</v>
      </c>
      <c r="F708" s="38" t="s">
        <v>0</v>
      </c>
      <c r="G708" s="47" t="s">
        <v>2180</v>
      </c>
      <c r="H708" s="4"/>
    </row>
    <row r="709" spans="1:8" ht="19" thickTop="1" thickBot="1" x14ac:dyDescent="0.25">
      <c r="A709" s="40">
        <v>57045</v>
      </c>
      <c r="B709" s="49" t="s">
        <v>729</v>
      </c>
      <c r="C709" s="35"/>
      <c r="D709" s="36">
        <v>9.9</v>
      </c>
      <c r="E709" s="37">
        <v>1</v>
      </c>
      <c r="F709" s="38" t="s">
        <v>0</v>
      </c>
      <c r="G709" s="47" t="s">
        <v>2181</v>
      </c>
      <c r="H709" s="4"/>
    </row>
    <row r="710" spans="1:8" ht="19" thickTop="1" thickBot="1" x14ac:dyDescent="0.25">
      <c r="A710" s="40">
        <v>57046</v>
      </c>
      <c r="B710" s="49" t="s">
        <v>730</v>
      </c>
      <c r="C710" s="35"/>
      <c r="D710" s="36">
        <v>9.9</v>
      </c>
      <c r="E710" s="37">
        <v>1</v>
      </c>
      <c r="F710" s="38" t="s">
        <v>0</v>
      </c>
      <c r="G710" s="47" t="s">
        <v>2182</v>
      </c>
      <c r="H710" s="4"/>
    </row>
    <row r="711" spans="1:8" ht="19" thickTop="1" thickBot="1" x14ac:dyDescent="0.25">
      <c r="A711" s="40">
        <v>57048</v>
      </c>
      <c r="B711" s="49" t="s">
        <v>731</v>
      </c>
      <c r="C711" s="35"/>
      <c r="D711" s="36">
        <v>9.9</v>
      </c>
      <c r="E711" s="37">
        <v>1</v>
      </c>
      <c r="F711" s="38" t="s">
        <v>0</v>
      </c>
      <c r="G711" s="47" t="s">
        <v>2183</v>
      </c>
      <c r="H711" s="4"/>
    </row>
    <row r="712" spans="1:8" ht="19" thickTop="1" thickBot="1" x14ac:dyDescent="0.25">
      <c r="A712" s="40">
        <v>57049</v>
      </c>
      <c r="B712" s="49" t="s">
        <v>732</v>
      </c>
      <c r="C712" s="35"/>
      <c r="D712" s="36">
        <v>9.9</v>
      </c>
      <c r="E712" s="37">
        <v>1</v>
      </c>
      <c r="F712" s="38" t="s">
        <v>0</v>
      </c>
      <c r="G712" s="47" t="s">
        <v>2184</v>
      </c>
      <c r="H712" s="4"/>
    </row>
    <row r="713" spans="1:8" ht="19" thickTop="1" thickBot="1" x14ac:dyDescent="0.25">
      <c r="A713" s="40">
        <v>57050</v>
      </c>
      <c r="B713" s="49" t="s">
        <v>733</v>
      </c>
      <c r="C713" s="35"/>
      <c r="D713" s="36">
        <v>6.9</v>
      </c>
      <c r="E713" s="37">
        <v>1</v>
      </c>
      <c r="F713" s="38" t="s">
        <v>0</v>
      </c>
      <c r="G713" s="47" t="s">
        <v>2185</v>
      </c>
      <c r="H713" s="4"/>
    </row>
    <row r="714" spans="1:8" ht="19" thickTop="1" thickBot="1" x14ac:dyDescent="0.25">
      <c r="A714" s="40">
        <v>57051</v>
      </c>
      <c r="B714" s="49" t="s">
        <v>734</v>
      </c>
      <c r="C714" s="35"/>
      <c r="D714" s="36">
        <v>5.9</v>
      </c>
      <c r="E714" s="37">
        <v>1</v>
      </c>
      <c r="F714" s="38" t="s">
        <v>0</v>
      </c>
      <c r="G714" s="47" t="s">
        <v>2186</v>
      </c>
      <c r="H714" s="4"/>
    </row>
    <row r="715" spans="1:8" ht="19" thickTop="1" thickBot="1" x14ac:dyDescent="0.25">
      <c r="A715" s="40">
        <v>57052</v>
      </c>
      <c r="B715" s="49" t="s">
        <v>735</v>
      </c>
      <c r="C715" s="35"/>
      <c r="D715" s="36">
        <v>6.9</v>
      </c>
      <c r="E715" s="37">
        <v>1</v>
      </c>
      <c r="F715" s="38" t="s">
        <v>0</v>
      </c>
      <c r="G715" s="47" t="s">
        <v>2187</v>
      </c>
      <c r="H715" s="4"/>
    </row>
    <row r="716" spans="1:8" ht="19" thickTop="1" thickBot="1" x14ac:dyDescent="0.25">
      <c r="A716" s="40">
        <v>57053</v>
      </c>
      <c r="B716" s="49" t="s">
        <v>736</v>
      </c>
      <c r="C716" s="35"/>
      <c r="D716" s="36">
        <v>6.25</v>
      </c>
      <c r="E716" s="37">
        <v>1</v>
      </c>
      <c r="F716" s="38" t="s">
        <v>0</v>
      </c>
      <c r="G716" s="47" t="s">
        <v>2188</v>
      </c>
      <c r="H716" s="4"/>
    </row>
    <row r="717" spans="1:8" ht="19" thickTop="1" thickBot="1" x14ac:dyDescent="0.25">
      <c r="A717" s="40">
        <v>57054</v>
      </c>
      <c r="B717" s="49" t="s">
        <v>737</v>
      </c>
      <c r="C717" s="35"/>
      <c r="D717" s="36">
        <v>9.9</v>
      </c>
      <c r="E717" s="37">
        <v>1</v>
      </c>
      <c r="F717" s="38" t="s">
        <v>0</v>
      </c>
      <c r="G717" s="47" t="s">
        <v>2189</v>
      </c>
      <c r="H717" s="4"/>
    </row>
    <row r="718" spans="1:8" ht="19" thickTop="1" thickBot="1" x14ac:dyDescent="0.25">
      <c r="A718" s="40">
        <v>57055</v>
      </c>
      <c r="B718" s="49" t="s">
        <v>738</v>
      </c>
      <c r="C718" s="35"/>
      <c r="D718" s="36">
        <v>9.9</v>
      </c>
      <c r="E718" s="37">
        <v>1</v>
      </c>
      <c r="F718" s="38" t="s">
        <v>0</v>
      </c>
      <c r="G718" s="47" t="s">
        <v>2190</v>
      </c>
      <c r="H718" s="4"/>
    </row>
    <row r="719" spans="1:8" ht="19" thickTop="1" thickBot="1" x14ac:dyDescent="0.25">
      <c r="A719" s="40">
        <v>57056</v>
      </c>
      <c r="B719" s="49" t="s">
        <v>739</v>
      </c>
      <c r="C719" s="35"/>
      <c r="D719" s="36">
        <v>9.9</v>
      </c>
      <c r="E719" s="37">
        <v>1</v>
      </c>
      <c r="F719" s="38" t="s">
        <v>0</v>
      </c>
      <c r="G719" s="47" t="s">
        <v>2191</v>
      </c>
      <c r="H719" s="4"/>
    </row>
    <row r="720" spans="1:8" ht="19" thickTop="1" thickBot="1" x14ac:dyDescent="0.25">
      <c r="A720" s="40">
        <v>57057</v>
      </c>
      <c r="B720" s="49" t="s">
        <v>740</v>
      </c>
      <c r="C720" s="35"/>
      <c r="D720" s="36">
        <v>7.25</v>
      </c>
      <c r="E720" s="37">
        <v>1</v>
      </c>
      <c r="F720" s="38" t="s">
        <v>0</v>
      </c>
      <c r="G720" s="47" t="s">
        <v>2192</v>
      </c>
      <c r="H720" s="4"/>
    </row>
    <row r="721" spans="1:8" ht="19" thickTop="1" thickBot="1" x14ac:dyDescent="0.25">
      <c r="A721" s="40">
        <v>57058</v>
      </c>
      <c r="B721" s="49" t="s">
        <v>741</v>
      </c>
      <c r="C721" s="35"/>
      <c r="D721" s="36">
        <v>6.9</v>
      </c>
      <c r="E721" s="37">
        <v>1</v>
      </c>
      <c r="F721" s="38" t="s">
        <v>0</v>
      </c>
      <c r="G721" s="47" t="s">
        <v>2193</v>
      </c>
      <c r="H721" s="4"/>
    </row>
    <row r="722" spans="1:8" ht="19" thickTop="1" thickBot="1" x14ac:dyDescent="0.25">
      <c r="A722" s="40">
        <v>57059</v>
      </c>
      <c r="B722" s="49" t="s">
        <v>742</v>
      </c>
      <c r="C722" s="35"/>
      <c r="D722" s="36">
        <v>9.9</v>
      </c>
      <c r="E722" s="37">
        <v>1</v>
      </c>
      <c r="F722" s="38" t="s">
        <v>0</v>
      </c>
      <c r="G722" s="47" t="s">
        <v>2194</v>
      </c>
      <c r="H722" s="4"/>
    </row>
    <row r="723" spans="1:8" ht="19" thickTop="1" thickBot="1" x14ac:dyDescent="0.25">
      <c r="A723" s="40">
        <v>57061</v>
      </c>
      <c r="B723" s="49" t="s">
        <v>743</v>
      </c>
      <c r="C723" s="35"/>
      <c r="D723" s="36">
        <v>9.9</v>
      </c>
      <c r="E723" s="37">
        <v>1</v>
      </c>
      <c r="F723" s="38" t="s">
        <v>0</v>
      </c>
      <c r="G723" s="47" t="s">
        <v>2195</v>
      </c>
      <c r="H723" s="4"/>
    </row>
    <row r="724" spans="1:8" ht="19" thickTop="1" thickBot="1" x14ac:dyDescent="0.25">
      <c r="A724" s="40">
        <v>57062</v>
      </c>
      <c r="B724" s="49" t="s">
        <v>744</v>
      </c>
      <c r="C724" s="35"/>
      <c r="D724" s="36">
        <v>8.4</v>
      </c>
      <c r="E724" s="37">
        <v>1</v>
      </c>
      <c r="F724" s="38" t="s">
        <v>0</v>
      </c>
      <c r="G724" s="47" t="s">
        <v>2196</v>
      </c>
      <c r="H724" s="4"/>
    </row>
    <row r="725" spans="1:8" ht="19" thickTop="1" thickBot="1" x14ac:dyDescent="0.25">
      <c r="A725" s="40">
        <v>57063</v>
      </c>
      <c r="B725" s="49" t="s">
        <v>745</v>
      </c>
      <c r="C725" s="35"/>
      <c r="D725" s="36">
        <v>9.9</v>
      </c>
      <c r="E725" s="37">
        <v>1</v>
      </c>
      <c r="F725" s="38" t="s">
        <v>0</v>
      </c>
      <c r="G725" s="47" t="s">
        <v>2197</v>
      </c>
      <c r="H725" s="4"/>
    </row>
    <row r="726" spans="1:8" ht="19" thickTop="1" thickBot="1" x14ac:dyDescent="0.25">
      <c r="A726" s="40">
        <v>57064</v>
      </c>
      <c r="B726" s="49" t="s">
        <v>746</v>
      </c>
      <c r="C726" s="35"/>
      <c r="D726" s="36">
        <v>9.9</v>
      </c>
      <c r="E726" s="37">
        <v>1</v>
      </c>
      <c r="F726" s="38" t="s">
        <v>0</v>
      </c>
      <c r="G726" s="47" t="s">
        <v>2198</v>
      </c>
      <c r="H726" s="4"/>
    </row>
    <row r="727" spans="1:8" ht="19" thickTop="1" thickBot="1" x14ac:dyDescent="0.25">
      <c r="A727" s="40">
        <v>57065</v>
      </c>
      <c r="B727" s="49" t="s">
        <v>747</v>
      </c>
      <c r="C727" s="35"/>
      <c r="D727" s="36">
        <v>8.4</v>
      </c>
      <c r="E727" s="37">
        <v>1</v>
      </c>
      <c r="F727" s="38" t="s">
        <v>0</v>
      </c>
      <c r="G727" s="47" t="s">
        <v>2199</v>
      </c>
      <c r="H727" s="4"/>
    </row>
    <row r="728" spans="1:8" ht="19" thickTop="1" thickBot="1" x14ac:dyDescent="0.25">
      <c r="A728" s="40">
        <v>57066</v>
      </c>
      <c r="B728" s="49" t="s">
        <v>748</v>
      </c>
      <c r="C728" s="35"/>
      <c r="D728" s="36">
        <v>8.4</v>
      </c>
      <c r="E728" s="37">
        <v>1</v>
      </c>
      <c r="F728" s="38" t="s">
        <v>0</v>
      </c>
      <c r="G728" s="47" t="s">
        <v>2200</v>
      </c>
      <c r="H728" s="4"/>
    </row>
    <row r="729" spans="1:8" ht="19" thickTop="1" thickBot="1" x14ac:dyDescent="0.25">
      <c r="A729" s="40">
        <v>57067</v>
      </c>
      <c r="B729" s="49" t="s">
        <v>749</v>
      </c>
      <c r="C729" s="35"/>
      <c r="D729" s="36">
        <v>8.4</v>
      </c>
      <c r="E729" s="37">
        <v>1</v>
      </c>
      <c r="F729" s="38" t="s">
        <v>0</v>
      </c>
      <c r="G729" s="47" t="s">
        <v>2201</v>
      </c>
      <c r="H729" s="4"/>
    </row>
    <row r="730" spans="1:8" ht="19" thickTop="1" thickBot="1" x14ac:dyDescent="0.25">
      <c r="A730" s="40">
        <v>57068</v>
      </c>
      <c r="B730" s="49" t="s">
        <v>750</v>
      </c>
      <c r="C730" s="35"/>
      <c r="D730" s="36">
        <v>9.9</v>
      </c>
      <c r="E730" s="37">
        <v>1</v>
      </c>
      <c r="F730" s="38" t="s">
        <v>0</v>
      </c>
      <c r="G730" s="47" t="s">
        <v>2202</v>
      </c>
      <c r="H730" s="4"/>
    </row>
    <row r="731" spans="1:8" ht="19" thickTop="1" thickBot="1" x14ac:dyDescent="0.25">
      <c r="A731" s="40">
        <v>57077</v>
      </c>
      <c r="B731" s="49" t="s">
        <v>700</v>
      </c>
      <c r="C731" s="35"/>
      <c r="D731" s="36">
        <v>9.9</v>
      </c>
      <c r="E731" s="37">
        <v>1</v>
      </c>
      <c r="F731" s="38" t="s">
        <v>0</v>
      </c>
      <c r="G731" s="47" t="s">
        <v>2203</v>
      </c>
      <c r="H731" s="4"/>
    </row>
    <row r="732" spans="1:8" ht="19" thickTop="1" thickBot="1" x14ac:dyDescent="0.25">
      <c r="A732" s="40">
        <v>57081</v>
      </c>
      <c r="B732" s="49" t="s">
        <v>751</v>
      </c>
      <c r="C732" s="35"/>
      <c r="D732" s="36">
        <v>15.1</v>
      </c>
      <c r="E732" s="37">
        <v>1</v>
      </c>
      <c r="F732" s="38" t="s">
        <v>0</v>
      </c>
      <c r="G732" s="47" t="s">
        <v>2204</v>
      </c>
      <c r="H732" s="4"/>
    </row>
    <row r="733" spans="1:8" ht="19" thickTop="1" thickBot="1" x14ac:dyDescent="0.25">
      <c r="A733" s="40">
        <v>57082</v>
      </c>
      <c r="B733" s="49" t="s">
        <v>751</v>
      </c>
      <c r="C733" s="35"/>
      <c r="D733" s="36">
        <v>14.5</v>
      </c>
      <c r="E733" s="37">
        <v>1</v>
      </c>
      <c r="F733" s="38" t="s">
        <v>0</v>
      </c>
      <c r="G733" s="47" t="s">
        <v>2205</v>
      </c>
      <c r="H733" s="4"/>
    </row>
    <row r="734" spans="1:8" ht="19" thickTop="1" thickBot="1" x14ac:dyDescent="0.25">
      <c r="A734" s="40">
        <v>57083</v>
      </c>
      <c r="B734" s="49" t="s">
        <v>751</v>
      </c>
      <c r="C734" s="35"/>
      <c r="D734" s="36">
        <v>14.1</v>
      </c>
      <c r="E734" s="37">
        <v>1</v>
      </c>
      <c r="F734" s="38" t="s">
        <v>0</v>
      </c>
      <c r="G734" s="47" t="s">
        <v>2206</v>
      </c>
      <c r="H734" s="4"/>
    </row>
    <row r="735" spans="1:8" ht="19" thickTop="1" thickBot="1" x14ac:dyDescent="0.25">
      <c r="A735" s="40">
        <v>57102</v>
      </c>
      <c r="B735" s="49" t="s">
        <v>696</v>
      </c>
      <c r="C735" s="35"/>
      <c r="D735" s="36">
        <v>8</v>
      </c>
      <c r="E735" s="37">
        <v>1</v>
      </c>
      <c r="F735" s="38" t="s">
        <v>0</v>
      </c>
      <c r="G735" s="47" t="s">
        <v>2207</v>
      </c>
      <c r="H735" s="4"/>
    </row>
    <row r="736" spans="1:8" ht="19" thickTop="1" thickBot="1" x14ac:dyDescent="0.25">
      <c r="A736" s="40">
        <v>57103</v>
      </c>
      <c r="B736" s="49" t="s">
        <v>697</v>
      </c>
      <c r="C736" s="35"/>
      <c r="D736" s="36">
        <v>6.5</v>
      </c>
      <c r="E736" s="37">
        <v>1</v>
      </c>
      <c r="F736" s="38" t="s">
        <v>0</v>
      </c>
      <c r="G736" s="47" t="s">
        <v>2208</v>
      </c>
      <c r="H736" s="4"/>
    </row>
    <row r="737" spans="1:8" ht="19" thickTop="1" thickBot="1" x14ac:dyDescent="0.25">
      <c r="A737" s="40">
        <v>57104</v>
      </c>
      <c r="B737" s="49" t="s">
        <v>698</v>
      </c>
      <c r="C737" s="35"/>
      <c r="D737" s="36">
        <v>6.5</v>
      </c>
      <c r="E737" s="37">
        <v>1</v>
      </c>
      <c r="F737" s="38" t="s">
        <v>0</v>
      </c>
      <c r="G737" s="47" t="s">
        <v>2209</v>
      </c>
      <c r="H737" s="4"/>
    </row>
    <row r="738" spans="1:8" ht="19" thickTop="1" thickBot="1" x14ac:dyDescent="0.25">
      <c r="A738" s="40">
        <v>57105</v>
      </c>
      <c r="B738" s="49" t="s">
        <v>699</v>
      </c>
      <c r="C738" s="35"/>
      <c r="D738" s="36">
        <v>8</v>
      </c>
      <c r="E738" s="37">
        <v>1</v>
      </c>
      <c r="F738" s="38" t="s">
        <v>0</v>
      </c>
      <c r="G738" s="47" t="s">
        <v>2210</v>
      </c>
      <c r="H738" s="4"/>
    </row>
    <row r="739" spans="1:8" ht="19" thickTop="1" thickBot="1" x14ac:dyDescent="0.25">
      <c r="A739" s="40">
        <v>57106</v>
      </c>
      <c r="B739" s="49" t="s">
        <v>226</v>
      </c>
      <c r="C739" s="35"/>
      <c r="D739" s="36">
        <v>6.1</v>
      </c>
      <c r="E739" s="37">
        <v>1</v>
      </c>
      <c r="F739" s="38" t="s">
        <v>0</v>
      </c>
      <c r="G739" s="47" t="s">
        <v>2211</v>
      </c>
      <c r="H739" s="4"/>
    </row>
    <row r="740" spans="1:8" ht="19" thickTop="1" thickBot="1" x14ac:dyDescent="0.25">
      <c r="A740" s="40">
        <v>57107</v>
      </c>
      <c r="B740" s="49" t="s">
        <v>700</v>
      </c>
      <c r="C740" s="35"/>
      <c r="D740" s="36">
        <v>9</v>
      </c>
      <c r="E740" s="37">
        <v>1</v>
      </c>
      <c r="F740" s="38" t="s">
        <v>0</v>
      </c>
      <c r="G740" s="47" t="s">
        <v>2212</v>
      </c>
      <c r="H740" s="4"/>
    </row>
    <row r="741" spans="1:8" ht="19" thickTop="1" thickBot="1" x14ac:dyDescent="0.25">
      <c r="A741" s="40">
        <v>57108</v>
      </c>
      <c r="B741" s="49" t="s">
        <v>701</v>
      </c>
      <c r="C741" s="35"/>
      <c r="D741" s="36">
        <v>9</v>
      </c>
      <c r="E741" s="37">
        <v>1</v>
      </c>
      <c r="F741" s="38" t="s">
        <v>0</v>
      </c>
      <c r="G741" s="47" t="s">
        <v>2213</v>
      </c>
      <c r="H741" s="4"/>
    </row>
    <row r="742" spans="1:8" ht="19" thickTop="1" thickBot="1" x14ac:dyDescent="0.25">
      <c r="A742" s="40">
        <v>57109</v>
      </c>
      <c r="B742" s="49" t="s">
        <v>702</v>
      </c>
      <c r="C742" s="35"/>
      <c r="D742" s="36">
        <v>9</v>
      </c>
      <c r="E742" s="37">
        <v>1</v>
      </c>
      <c r="F742" s="38" t="s">
        <v>0</v>
      </c>
      <c r="G742" s="47" t="s">
        <v>2214</v>
      </c>
      <c r="H742" s="4"/>
    </row>
    <row r="743" spans="1:8" ht="19" thickTop="1" thickBot="1" x14ac:dyDescent="0.25">
      <c r="A743" s="40">
        <v>57110</v>
      </c>
      <c r="B743" s="49" t="s">
        <v>703</v>
      </c>
      <c r="C743" s="35"/>
      <c r="D743" s="36">
        <v>11.4</v>
      </c>
      <c r="E743" s="37">
        <v>1</v>
      </c>
      <c r="F743" s="38" t="s">
        <v>0</v>
      </c>
      <c r="G743" s="47" t="s">
        <v>2215</v>
      </c>
      <c r="H743" s="4"/>
    </row>
    <row r="744" spans="1:8" ht="19" thickTop="1" thickBot="1" x14ac:dyDescent="0.25">
      <c r="A744" s="40">
        <v>57113</v>
      </c>
      <c r="B744" s="49" t="s">
        <v>705</v>
      </c>
      <c r="C744" s="35"/>
      <c r="D744" s="36">
        <v>9</v>
      </c>
      <c r="E744" s="37">
        <v>1</v>
      </c>
      <c r="F744" s="38" t="s">
        <v>0</v>
      </c>
      <c r="G744" s="47" t="s">
        <v>2216</v>
      </c>
      <c r="H744" s="4"/>
    </row>
    <row r="745" spans="1:8" ht="19" thickTop="1" thickBot="1" x14ac:dyDescent="0.25">
      <c r="A745" s="40">
        <v>57114</v>
      </c>
      <c r="B745" s="49" t="s">
        <v>706</v>
      </c>
      <c r="C745" s="35"/>
      <c r="D745" s="36">
        <v>9</v>
      </c>
      <c r="E745" s="37">
        <v>1</v>
      </c>
      <c r="F745" s="38" t="s">
        <v>0</v>
      </c>
      <c r="G745" s="47" t="s">
        <v>2217</v>
      </c>
      <c r="H745" s="4"/>
    </row>
    <row r="746" spans="1:8" ht="19" thickTop="1" thickBot="1" x14ac:dyDescent="0.25">
      <c r="A746" s="40">
        <v>57115</v>
      </c>
      <c r="B746" s="49" t="s">
        <v>747</v>
      </c>
      <c r="C746" s="35"/>
      <c r="D746" s="36">
        <v>8</v>
      </c>
      <c r="E746" s="37">
        <v>1</v>
      </c>
      <c r="F746" s="38" t="s">
        <v>0</v>
      </c>
      <c r="G746" s="47" t="s">
        <v>2218</v>
      </c>
      <c r="H746" s="4"/>
    </row>
    <row r="747" spans="1:8" ht="19" thickTop="1" thickBot="1" x14ac:dyDescent="0.25">
      <c r="A747" s="40">
        <v>57117</v>
      </c>
      <c r="B747" s="49" t="s">
        <v>709</v>
      </c>
      <c r="C747" s="35"/>
      <c r="D747" s="36">
        <v>6.5</v>
      </c>
      <c r="E747" s="37">
        <v>1</v>
      </c>
      <c r="F747" s="38" t="s">
        <v>0</v>
      </c>
      <c r="G747" s="47" t="s">
        <v>2219</v>
      </c>
      <c r="H747" s="4"/>
    </row>
    <row r="748" spans="1:8" ht="19" thickTop="1" thickBot="1" x14ac:dyDescent="0.25">
      <c r="A748" s="40">
        <v>57118</v>
      </c>
      <c r="B748" s="49" t="s">
        <v>710</v>
      </c>
      <c r="C748" s="35"/>
      <c r="D748" s="36">
        <v>7.25</v>
      </c>
      <c r="E748" s="37">
        <v>1</v>
      </c>
      <c r="F748" s="38" t="s">
        <v>0</v>
      </c>
      <c r="G748" s="47" t="s">
        <v>2220</v>
      </c>
      <c r="H748" s="4"/>
    </row>
    <row r="749" spans="1:8" ht="19" thickTop="1" thickBot="1" x14ac:dyDescent="0.25">
      <c r="A749" s="40">
        <v>57128</v>
      </c>
      <c r="B749" s="49" t="s">
        <v>752</v>
      </c>
      <c r="C749" s="35"/>
      <c r="D749" s="36">
        <v>5.8</v>
      </c>
      <c r="E749" s="37">
        <v>1</v>
      </c>
      <c r="F749" s="38" t="s">
        <v>0</v>
      </c>
      <c r="G749" s="47" t="s">
        <v>2221</v>
      </c>
      <c r="H749" s="4"/>
    </row>
    <row r="750" spans="1:8" ht="19" thickTop="1" thickBot="1" x14ac:dyDescent="0.25">
      <c r="A750" s="40">
        <v>57131</v>
      </c>
      <c r="B750" s="49" t="s">
        <v>720</v>
      </c>
      <c r="C750" s="35"/>
      <c r="D750" s="36">
        <v>9</v>
      </c>
      <c r="E750" s="37">
        <v>1</v>
      </c>
      <c r="F750" s="38" t="s">
        <v>0</v>
      </c>
      <c r="G750" s="47" t="s">
        <v>2222</v>
      </c>
      <c r="H750" s="4"/>
    </row>
    <row r="751" spans="1:8" ht="19" thickTop="1" thickBot="1" x14ac:dyDescent="0.25">
      <c r="A751" s="40">
        <v>57132</v>
      </c>
      <c r="B751" s="49" t="s">
        <v>721</v>
      </c>
      <c r="C751" s="35"/>
      <c r="D751" s="36">
        <v>6.1</v>
      </c>
      <c r="E751" s="37">
        <v>1</v>
      </c>
      <c r="F751" s="38" t="s">
        <v>0</v>
      </c>
      <c r="G751" s="47" t="s">
        <v>2223</v>
      </c>
      <c r="H751" s="4"/>
    </row>
    <row r="752" spans="1:8" ht="19" thickTop="1" thickBot="1" x14ac:dyDescent="0.25">
      <c r="A752" s="40">
        <v>57138</v>
      </c>
      <c r="B752" s="49" t="s">
        <v>726</v>
      </c>
      <c r="C752" s="35"/>
      <c r="D752" s="36">
        <v>11.4</v>
      </c>
      <c r="E752" s="37">
        <v>1</v>
      </c>
      <c r="F752" s="38" t="s">
        <v>0</v>
      </c>
      <c r="G752" s="47" t="s">
        <v>2224</v>
      </c>
      <c r="H752" s="4"/>
    </row>
    <row r="753" spans="1:8" ht="19" thickTop="1" thickBot="1" x14ac:dyDescent="0.25">
      <c r="A753" s="40">
        <v>57141</v>
      </c>
      <c r="B753" s="49" t="s">
        <v>728</v>
      </c>
      <c r="C753" s="35"/>
      <c r="D753" s="36">
        <v>9</v>
      </c>
      <c r="E753" s="37">
        <v>1</v>
      </c>
      <c r="F753" s="38" t="s">
        <v>0</v>
      </c>
      <c r="G753" s="47" t="s">
        <v>2225</v>
      </c>
      <c r="H753" s="4"/>
    </row>
    <row r="754" spans="1:8" ht="19" thickTop="1" thickBot="1" x14ac:dyDescent="0.25">
      <c r="A754" s="40">
        <v>57146</v>
      </c>
      <c r="B754" s="49" t="s">
        <v>730</v>
      </c>
      <c r="C754" s="35"/>
      <c r="D754" s="36">
        <v>11.4</v>
      </c>
      <c r="E754" s="37">
        <v>1</v>
      </c>
      <c r="F754" s="38" t="s">
        <v>0</v>
      </c>
      <c r="G754" s="47" t="s">
        <v>2226</v>
      </c>
      <c r="H754" s="4"/>
    </row>
    <row r="755" spans="1:8" ht="19" thickTop="1" thickBot="1" x14ac:dyDescent="0.25">
      <c r="A755" s="40">
        <v>57148</v>
      </c>
      <c r="B755" s="49" t="s">
        <v>731</v>
      </c>
      <c r="C755" s="35"/>
      <c r="D755" s="36">
        <v>9</v>
      </c>
      <c r="E755" s="37">
        <v>1</v>
      </c>
      <c r="F755" s="38" t="s">
        <v>0</v>
      </c>
      <c r="G755" s="47" t="s">
        <v>2227</v>
      </c>
      <c r="H755" s="4"/>
    </row>
    <row r="756" spans="1:8" ht="19" thickTop="1" thickBot="1" x14ac:dyDescent="0.25">
      <c r="A756" s="40">
        <v>57149</v>
      </c>
      <c r="B756" s="49" t="s">
        <v>753</v>
      </c>
      <c r="C756" s="35"/>
      <c r="D756" s="36">
        <v>7.1</v>
      </c>
      <c r="E756" s="37">
        <v>1</v>
      </c>
      <c r="F756" s="38" t="s">
        <v>0</v>
      </c>
      <c r="G756" s="47" t="s">
        <v>2228</v>
      </c>
      <c r="H756" s="4"/>
    </row>
    <row r="757" spans="1:8" ht="19" thickTop="1" thickBot="1" x14ac:dyDescent="0.25">
      <c r="A757" s="40">
        <v>57150</v>
      </c>
      <c r="B757" s="49" t="s">
        <v>743</v>
      </c>
      <c r="C757" s="35"/>
      <c r="D757" s="36">
        <v>9</v>
      </c>
      <c r="E757" s="37">
        <v>1</v>
      </c>
      <c r="F757" s="38" t="s">
        <v>0</v>
      </c>
      <c r="G757" s="47" t="s">
        <v>2229</v>
      </c>
      <c r="H757" s="4"/>
    </row>
    <row r="758" spans="1:8" ht="19" thickTop="1" thickBot="1" x14ac:dyDescent="0.25">
      <c r="A758" s="40">
        <v>57151</v>
      </c>
      <c r="B758" s="49" t="s">
        <v>744</v>
      </c>
      <c r="C758" s="35"/>
      <c r="D758" s="36">
        <v>9.9</v>
      </c>
      <c r="E758" s="37">
        <v>1</v>
      </c>
      <c r="F758" s="38" t="s">
        <v>0</v>
      </c>
      <c r="G758" s="47" t="s">
        <v>2230</v>
      </c>
      <c r="H758" s="4"/>
    </row>
    <row r="759" spans="1:8" ht="19" thickTop="1" thickBot="1" x14ac:dyDescent="0.25">
      <c r="A759" s="40">
        <v>57153</v>
      </c>
      <c r="B759" s="49" t="s">
        <v>754</v>
      </c>
      <c r="C759" s="35"/>
      <c r="D759" s="36">
        <v>8</v>
      </c>
      <c r="E759" s="37">
        <v>1</v>
      </c>
      <c r="F759" s="38" t="s">
        <v>0</v>
      </c>
      <c r="G759" s="47" t="s">
        <v>2231</v>
      </c>
      <c r="H759" s="4"/>
    </row>
    <row r="760" spans="1:8" ht="19" thickTop="1" thickBot="1" x14ac:dyDescent="0.25">
      <c r="A760" s="40">
        <v>57163</v>
      </c>
      <c r="B760" s="49" t="s">
        <v>745</v>
      </c>
      <c r="C760" s="35"/>
      <c r="D760" s="36">
        <v>9</v>
      </c>
      <c r="E760" s="37">
        <v>1</v>
      </c>
      <c r="F760" s="38" t="s">
        <v>0</v>
      </c>
      <c r="G760" s="47" t="s">
        <v>2232</v>
      </c>
      <c r="H760" s="4"/>
    </row>
    <row r="761" spans="1:8" ht="19" thickTop="1" thickBot="1" x14ac:dyDescent="0.25">
      <c r="A761" s="40">
        <v>57164</v>
      </c>
      <c r="B761" s="49" t="s">
        <v>746</v>
      </c>
      <c r="C761" s="35"/>
      <c r="D761" s="36">
        <v>9</v>
      </c>
      <c r="E761" s="37">
        <v>1</v>
      </c>
      <c r="F761" s="38" t="s">
        <v>0</v>
      </c>
      <c r="G761" s="47" t="s">
        <v>2233</v>
      </c>
      <c r="H761" s="4"/>
    </row>
    <row r="762" spans="1:8" ht="19" thickTop="1" thickBot="1" x14ac:dyDescent="0.25">
      <c r="A762" s="40">
        <v>57165</v>
      </c>
      <c r="B762" s="49" t="s">
        <v>755</v>
      </c>
      <c r="C762" s="35"/>
      <c r="D762" s="36">
        <v>11.4</v>
      </c>
      <c r="E762" s="37">
        <v>1</v>
      </c>
      <c r="F762" s="38" t="s">
        <v>0</v>
      </c>
      <c r="G762" s="47" t="s">
        <v>2234</v>
      </c>
      <c r="H762" s="4"/>
    </row>
    <row r="763" spans="1:8" ht="19" thickTop="1" thickBot="1" x14ac:dyDescent="0.25">
      <c r="A763" s="40">
        <v>57167</v>
      </c>
      <c r="B763" s="49" t="s">
        <v>749</v>
      </c>
      <c r="C763" s="35"/>
      <c r="D763" s="36">
        <v>11.4</v>
      </c>
      <c r="E763" s="37">
        <v>1</v>
      </c>
      <c r="F763" s="38" t="s">
        <v>0</v>
      </c>
      <c r="G763" s="47" t="s">
        <v>2235</v>
      </c>
      <c r="H763" s="4"/>
    </row>
    <row r="764" spans="1:8" ht="19" thickTop="1" thickBot="1" x14ac:dyDescent="0.25">
      <c r="A764" s="40">
        <v>58001</v>
      </c>
      <c r="B764" s="49" t="s">
        <v>756</v>
      </c>
      <c r="C764" s="35"/>
      <c r="D764" s="36">
        <v>7.4</v>
      </c>
      <c r="E764" s="37">
        <v>1</v>
      </c>
      <c r="F764" s="38" t="s">
        <v>0</v>
      </c>
      <c r="G764" s="47" t="s">
        <v>2236</v>
      </c>
      <c r="H764" s="4"/>
    </row>
    <row r="765" spans="1:8" ht="19" thickTop="1" thickBot="1" x14ac:dyDescent="0.25">
      <c r="A765" s="40">
        <v>58002</v>
      </c>
      <c r="B765" s="49" t="s">
        <v>757</v>
      </c>
      <c r="C765" s="35"/>
      <c r="D765" s="36">
        <v>8.3000000000000007</v>
      </c>
      <c r="E765" s="37">
        <v>1</v>
      </c>
      <c r="F765" s="38" t="s">
        <v>0</v>
      </c>
      <c r="G765" s="47" t="s">
        <v>2237</v>
      </c>
      <c r="H765" s="4"/>
    </row>
    <row r="766" spans="1:8" ht="19" thickTop="1" thickBot="1" x14ac:dyDescent="0.25">
      <c r="A766" s="40">
        <v>58003</v>
      </c>
      <c r="B766" s="49" t="s">
        <v>758</v>
      </c>
      <c r="C766" s="35"/>
      <c r="D766" s="36">
        <v>9.9</v>
      </c>
      <c r="E766" s="37">
        <v>1</v>
      </c>
      <c r="F766" s="38" t="s">
        <v>0</v>
      </c>
      <c r="G766" s="47" t="s">
        <v>2238</v>
      </c>
      <c r="H766" s="4"/>
    </row>
    <row r="767" spans="1:8" ht="19" thickTop="1" thickBot="1" x14ac:dyDescent="0.25">
      <c r="A767" s="40">
        <v>58006</v>
      </c>
      <c r="B767" s="49" t="s">
        <v>759</v>
      </c>
      <c r="C767" s="35"/>
      <c r="D767" s="36">
        <v>7.1</v>
      </c>
      <c r="E767" s="37">
        <v>1</v>
      </c>
      <c r="F767" s="38" t="s">
        <v>0</v>
      </c>
      <c r="G767" s="47" t="s">
        <v>2239</v>
      </c>
      <c r="H767" s="4"/>
    </row>
    <row r="768" spans="1:8" ht="19" thickTop="1" thickBot="1" x14ac:dyDescent="0.25">
      <c r="A768" s="40">
        <v>58007</v>
      </c>
      <c r="B768" s="49" t="s">
        <v>760</v>
      </c>
      <c r="C768" s="35"/>
      <c r="D768" s="36">
        <v>27.5</v>
      </c>
      <c r="E768" s="37">
        <v>1</v>
      </c>
      <c r="F768" s="38" t="s">
        <v>0</v>
      </c>
      <c r="G768" s="47" t="s">
        <v>2240</v>
      </c>
      <c r="H768" s="4"/>
    </row>
    <row r="769" spans="1:8" ht="19" thickTop="1" thickBot="1" x14ac:dyDescent="0.25">
      <c r="A769" s="40">
        <v>58008</v>
      </c>
      <c r="B769" s="49" t="s">
        <v>761</v>
      </c>
      <c r="C769" s="35"/>
      <c r="D769" s="36">
        <v>16.75</v>
      </c>
      <c r="E769" s="37">
        <v>1</v>
      </c>
      <c r="F769" s="38" t="s">
        <v>0</v>
      </c>
      <c r="G769" s="47" t="s">
        <v>2241</v>
      </c>
      <c r="H769" s="4"/>
    </row>
    <row r="770" spans="1:8" ht="19" thickTop="1" thickBot="1" x14ac:dyDescent="0.25">
      <c r="A770" s="40">
        <v>58009</v>
      </c>
      <c r="B770" s="49" t="s">
        <v>498</v>
      </c>
      <c r="C770" s="35"/>
      <c r="D770" s="36">
        <v>12.9</v>
      </c>
      <c r="E770" s="37">
        <v>1</v>
      </c>
      <c r="F770" s="38" t="s">
        <v>0</v>
      </c>
      <c r="G770" s="47" t="s">
        <v>2242</v>
      </c>
      <c r="H770" s="4"/>
    </row>
    <row r="771" spans="1:8" ht="19" thickTop="1" thickBot="1" x14ac:dyDescent="0.25">
      <c r="A771" s="40">
        <v>58010</v>
      </c>
      <c r="B771" s="49" t="s">
        <v>501</v>
      </c>
      <c r="C771" s="35"/>
      <c r="D771" s="36">
        <v>7.9</v>
      </c>
      <c r="E771" s="37">
        <v>1</v>
      </c>
      <c r="F771" s="38" t="s">
        <v>0</v>
      </c>
      <c r="G771" s="47" t="s">
        <v>2243</v>
      </c>
      <c r="H771" s="4"/>
    </row>
    <row r="772" spans="1:8" ht="19" thickTop="1" thickBot="1" x14ac:dyDescent="0.25">
      <c r="A772" s="40">
        <v>58011</v>
      </c>
      <c r="B772" s="49" t="s">
        <v>25</v>
      </c>
      <c r="C772" s="35"/>
      <c r="D772" s="36">
        <v>10.9</v>
      </c>
      <c r="E772" s="37">
        <v>1</v>
      </c>
      <c r="F772" s="38" t="s">
        <v>0</v>
      </c>
      <c r="G772" s="47" t="s">
        <v>2244</v>
      </c>
      <c r="H772" s="4"/>
    </row>
    <row r="773" spans="1:8" ht="19" thickTop="1" thickBot="1" x14ac:dyDescent="0.25">
      <c r="A773" s="40">
        <v>58012</v>
      </c>
      <c r="B773" s="49" t="s">
        <v>762</v>
      </c>
      <c r="C773" s="35"/>
      <c r="D773" s="36">
        <v>8.9</v>
      </c>
      <c r="E773" s="37">
        <v>1</v>
      </c>
      <c r="F773" s="38" t="s">
        <v>0</v>
      </c>
      <c r="G773" s="47" t="s">
        <v>2245</v>
      </c>
      <c r="H773" s="4"/>
    </row>
    <row r="774" spans="1:8" ht="19" thickTop="1" thickBot="1" x14ac:dyDescent="0.25">
      <c r="A774" s="40">
        <v>58013</v>
      </c>
      <c r="B774" s="49" t="s">
        <v>576</v>
      </c>
      <c r="C774" s="35"/>
      <c r="D774" s="36">
        <v>7.85</v>
      </c>
      <c r="E774" s="37">
        <v>1</v>
      </c>
      <c r="F774" s="38" t="s">
        <v>0</v>
      </c>
      <c r="G774" s="47" t="s">
        <v>2246</v>
      </c>
      <c r="H774" s="4"/>
    </row>
    <row r="775" spans="1:8" ht="19" thickTop="1" thickBot="1" x14ac:dyDescent="0.25">
      <c r="A775" s="40">
        <v>58014</v>
      </c>
      <c r="B775" s="49" t="s">
        <v>763</v>
      </c>
      <c r="C775" s="35"/>
      <c r="D775" s="36">
        <v>5.9</v>
      </c>
      <c r="E775" s="37">
        <v>1</v>
      </c>
      <c r="F775" s="38" t="s">
        <v>0</v>
      </c>
      <c r="G775" s="47" t="s">
        <v>2247</v>
      </c>
      <c r="H775" s="4"/>
    </row>
    <row r="776" spans="1:8" ht="19" thickTop="1" thickBot="1" x14ac:dyDescent="0.25">
      <c r="A776" s="40">
        <v>58015</v>
      </c>
      <c r="B776" s="49" t="s">
        <v>764</v>
      </c>
      <c r="C776" s="35"/>
      <c r="D776" s="36">
        <v>4.9000000000000004</v>
      </c>
      <c r="E776" s="37">
        <v>1</v>
      </c>
      <c r="F776" s="38" t="s">
        <v>0</v>
      </c>
      <c r="G776" s="47" t="s">
        <v>2248</v>
      </c>
      <c r="H776" s="4"/>
    </row>
    <row r="777" spans="1:8" ht="19" thickTop="1" thickBot="1" x14ac:dyDescent="0.25">
      <c r="A777" s="40">
        <v>58016</v>
      </c>
      <c r="B777" s="49" t="s">
        <v>575</v>
      </c>
      <c r="C777" s="35"/>
      <c r="D777" s="36">
        <v>5</v>
      </c>
      <c r="E777" s="37">
        <v>1</v>
      </c>
      <c r="F777" s="38" t="s">
        <v>0</v>
      </c>
      <c r="G777" s="47" t="s">
        <v>2249</v>
      </c>
      <c r="H777" s="4"/>
    </row>
    <row r="778" spans="1:8" ht="19" thickTop="1" thickBot="1" x14ac:dyDescent="0.25">
      <c r="A778" s="40">
        <v>58017</v>
      </c>
      <c r="B778" s="49" t="s">
        <v>765</v>
      </c>
      <c r="C778" s="35"/>
      <c r="D778" s="36">
        <v>5.0999999999999996</v>
      </c>
      <c r="E778" s="37">
        <v>1</v>
      </c>
      <c r="F778" s="38" t="s">
        <v>0</v>
      </c>
      <c r="G778" s="47" t="s">
        <v>2250</v>
      </c>
      <c r="H778" s="4"/>
    </row>
    <row r="779" spans="1:8" ht="19" thickTop="1" thickBot="1" x14ac:dyDescent="0.25">
      <c r="A779" s="40">
        <v>58018</v>
      </c>
      <c r="B779" s="49" t="s">
        <v>766</v>
      </c>
      <c r="C779" s="35"/>
      <c r="D779" s="36">
        <v>8.3000000000000007</v>
      </c>
      <c r="E779" s="37">
        <v>1</v>
      </c>
      <c r="F779" s="38" t="s">
        <v>0</v>
      </c>
      <c r="G779" s="47" t="s">
        <v>2251</v>
      </c>
      <c r="H779" s="4"/>
    </row>
    <row r="780" spans="1:8" ht="19" thickTop="1" thickBot="1" x14ac:dyDescent="0.25">
      <c r="A780" s="40">
        <v>58019</v>
      </c>
      <c r="B780" s="49" t="s">
        <v>767</v>
      </c>
      <c r="C780" s="35"/>
      <c r="D780" s="36">
        <v>7.9</v>
      </c>
      <c r="E780" s="37">
        <v>1</v>
      </c>
      <c r="F780" s="38" t="s">
        <v>0</v>
      </c>
      <c r="G780" s="47" t="s">
        <v>2252</v>
      </c>
      <c r="H780" s="4"/>
    </row>
    <row r="781" spans="1:8" ht="19" thickTop="1" thickBot="1" x14ac:dyDescent="0.25">
      <c r="A781" s="40">
        <v>58021</v>
      </c>
      <c r="B781" s="49" t="s">
        <v>768</v>
      </c>
      <c r="C781" s="35"/>
      <c r="D781" s="36">
        <v>4.8</v>
      </c>
      <c r="E781" s="37">
        <v>1</v>
      </c>
      <c r="F781" s="38" t="s">
        <v>0</v>
      </c>
      <c r="G781" s="47" t="s">
        <v>2253</v>
      </c>
      <c r="H781" s="4"/>
    </row>
    <row r="782" spans="1:8" ht="19" thickTop="1" thickBot="1" x14ac:dyDescent="0.25">
      <c r="A782" s="40">
        <v>58022</v>
      </c>
      <c r="B782" s="49" t="s">
        <v>769</v>
      </c>
      <c r="C782" s="35"/>
      <c r="D782" s="36">
        <v>4.75</v>
      </c>
      <c r="E782" s="37">
        <v>1</v>
      </c>
      <c r="F782" s="38" t="s">
        <v>0</v>
      </c>
      <c r="G782" s="47" t="s">
        <v>2254</v>
      </c>
      <c r="H782" s="4"/>
    </row>
    <row r="783" spans="1:8" ht="19" thickTop="1" thickBot="1" x14ac:dyDescent="0.25">
      <c r="A783" s="40">
        <v>58034</v>
      </c>
      <c r="B783" s="49" t="s">
        <v>770</v>
      </c>
      <c r="C783" s="35"/>
      <c r="D783" s="36">
        <v>7.7</v>
      </c>
      <c r="E783" s="37">
        <v>1</v>
      </c>
      <c r="F783" s="38" t="s">
        <v>0</v>
      </c>
      <c r="G783" s="47" t="s">
        <v>2255</v>
      </c>
      <c r="H783" s="4"/>
    </row>
    <row r="784" spans="1:8" ht="19" thickTop="1" thickBot="1" x14ac:dyDescent="0.25">
      <c r="A784" s="40">
        <v>58035</v>
      </c>
      <c r="B784" s="49" t="s">
        <v>487</v>
      </c>
      <c r="C784" s="35"/>
      <c r="D784" s="36">
        <v>8.15</v>
      </c>
      <c r="E784" s="37">
        <v>1</v>
      </c>
      <c r="F784" s="38" t="s">
        <v>0</v>
      </c>
      <c r="G784" s="47" t="s">
        <v>2256</v>
      </c>
      <c r="H784" s="4"/>
    </row>
    <row r="785" spans="1:8" ht="19" thickTop="1" thickBot="1" x14ac:dyDescent="0.25">
      <c r="A785" s="40">
        <v>58035</v>
      </c>
      <c r="B785" s="49" t="s">
        <v>487</v>
      </c>
      <c r="C785" s="35"/>
      <c r="D785" s="36">
        <v>7.95</v>
      </c>
      <c r="E785" s="38" t="s">
        <v>488</v>
      </c>
      <c r="F785" s="38" t="s">
        <v>0</v>
      </c>
      <c r="G785" s="47" t="s">
        <v>2256</v>
      </c>
      <c r="H785" s="4"/>
    </row>
    <row r="786" spans="1:8" ht="19" thickTop="1" thickBot="1" x14ac:dyDescent="0.25">
      <c r="A786" s="40">
        <v>58036</v>
      </c>
      <c r="B786" s="49" t="s">
        <v>770</v>
      </c>
      <c r="C786" s="35"/>
      <c r="D786" s="36">
        <v>7.7</v>
      </c>
      <c r="E786" s="37">
        <v>1</v>
      </c>
      <c r="F786" s="38" t="s">
        <v>0</v>
      </c>
      <c r="G786" s="47" t="s">
        <v>2257</v>
      </c>
      <c r="H786" s="4"/>
    </row>
    <row r="787" spans="1:8" ht="19" thickTop="1" thickBot="1" x14ac:dyDescent="0.25">
      <c r="A787" s="40">
        <v>58043</v>
      </c>
      <c r="B787" s="49" t="s">
        <v>758</v>
      </c>
      <c r="C787" s="35"/>
      <c r="D787" s="36">
        <v>11.4</v>
      </c>
      <c r="E787" s="37">
        <v>1</v>
      </c>
      <c r="F787" s="38" t="s">
        <v>0</v>
      </c>
      <c r="G787" s="47" t="s">
        <v>2258</v>
      </c>
      <c r="H787" s="4"/>
    </row>
    <row r="788" spans="1:8" ht="19" thickTop="1" thickBot="1" x14ac:dyDescent="0.25">
      <c r="A788" s="40">
        <v>58044</v>
      </c>
      <c r="B788" s="49" t="s">
        <v>771</v>
      </c>
      <c r="C788" s="35"/>
      <c r="D788" s="36">
        <v>13.25</v>
      </c>
      <c r="E788" s="37">
        <v>1</v>
      </c>
      <c r="F788" s="38" t="s">
        <v>0</v>
      </c>
      <c r="G788" s="47" t="s">
        <v>2259</v>
      </c>
      <c r="H788" s="4"/>
    </row>
    <row r="789" spans="1:8" ht="19" thickTop="1" thickBot="1" x14ac:dyDescent="0.25">
      <c r="A789" s="40">
        <v>58045</v>
      </c>
      <c r="B789" s="49" t="s">
        <v>772</v>
      </c>
      <c r="C789" s="35"/>
      <c r="D789" s="36">
        <v>9.5</v>
      </c>
      <c r="E789" s="37">
        <v>1</v>
      </c>
      <c r="F789" s="38" t="s">
        <v>0</v>
      </c>
      <c r="G789" s="47" t="s">
        <v>2260</v>
      </c>
      <c r="H789" s="4"/>
    </row>
    <row r="790" spans="1:8" ht="19" thickTop="1" thickBot="1" x14ac:dyDescent="0.25">
      <c r="A790" s="40">
        <v>58109</v>
      </c>
      <c r="B790" s="49" t="s">
        <v>773</v>
      </c>
      <c r="C790" s="35"/>
      <c r="D790" s="36">
        <v>9.5</v>
      </c>
      <c r="E790" s="37">
        <v>1</v>
      </c>
      <c r="F790" s="38" t="s">
        <v>0</v>
      </c>
      <c r="G790" s="47" t="s">
        <v>2261</v>
      </c>
      <c r="H790" s="4"/>
    </row>
    <row r="791" spans="1:8" ht="19" thickTop="1" thickBot="1" x14ac:dyDescent="0.25">
      <c r="A791" s="40">
        <v>61000</v>
      </c>
      <c r="B791" s="49" t="s">
        <v>56</v>
      </c>
      <c r="C791" s="35"/>
      <c r="D791" s="36">
        <v>8.25</v>
      </c>
      <c r="E791" s="37">
        <v>1</v>
      </c>
      <c r="F791" s="38" t="s">
        <v>495</v>
      </c>
      <c r="G791" s="47" t="s">
        <v>2262</v>
      </c>
      <c r="H791" s="4"/>
    </row>
    <row r="792" spans="1:8" ht="19" thickTop="1" thickBot="1" x14ac:dyDescent="0.25">
      <c r="A792" s="40">
        <v>61601</v>
      </c>
      <c r="B792" s="49" t="s">
        <v>774</v>
      </c>
      <c r="C792" s="35"/>
      <c r="D792" s="36"/>
      <c r="E792" s="37">
        <v>1</v>
      </c>
      <c r="F792" s="38" t="s">
        <v>0</v>
      </c>
      <c r="G792" s="47" t="s">
        <v>2263</v>
      </c>
      <c r="H792" s="4"/>
    </row>
    <row r="793" spans="1:8" ht="19" thickTop="1" thickBot="1" x14ac:dyDescent="0.25">
      <c r="A793" s="40">
        <v>61801</v>
      </c>
      <c r="B793" s="49" t="s">
        <v>58</v>
      </c>
      <c r="C793" s="35"/>
      <c r="D793" s="36">
        <v>1.8588235294</v>
      </c>
      <c r="E793" s="37">
        <v>1</v>
      </c>
      <c r="F793" s="38" t="s">
        <v>775</v>
      </c>
      <c r="G793" s="47" t="s">
        <v>2264</v>
      </c>
      <c r="H793" s="4"/>
    </row>
    <row r="794" spans="1:8" ht="19" thickTop="1" thickBot="1" x14ac:dyDescent="0.25">
      <c r="A794" s="40">
        <v>61802</v>
      </c>
      <c r="B794" s="49" t="s">
        <v>59</v>
      </c>
      <c r="C794" s="35"/>
      <c r="D794" s="36">
        <v>1.8588235294</v>
      </c>
      <c r="E794" s="37">
        <v>1</v>
      </c>
      <c r="F794" s="38" t="s">
        <v>775</v>
      </c>
      <c r="G794" s="47" t="s">
        <v>2265</v>
      </c>
      <c r="H794" s="4"/>
    </row>
    <row r="795" spans="1:8" ht="19" thickTop="1" thickBot="1" x14ac:dyDescent="0.25">
      <c r="A795" s="40">
        <v>63000</v>
      </c>
      <c r="B795" s="49" t="s">
        <v>155</v>
      </c>
      <c r="C795" s="35"/>
      <c r="D795" s="36">
        <v>5.15</v>
      </c>
      <c r="E795" s="37">
        <v>1</v>
      </c>
      <c r="F795" s="38" t="s">
        <v>629</v>
      </c>
      <c r="G795" s="47" t="s">
        <v>2266</v>
      </c>
      <c r="H795" s="4"/>
    </row>
    <row r="796" spans="1:8" ht="19" thickTop="1" thickBot="1" x14ac:dyDescent="0.25">
      <c r="A796" s="40">
        <v>63002</v>
      </c>
      <c r="B796" s="49" t="s">
        <v>776</v>
      </c>
      <c r="C796" s="35"/>
      <c r="D796" s="36">
        <v>13</v>
      </c>
      <c r="E796" s="37">
        <v>1</v>
      </c>
      <c r="F796" s="38" t="s">
        <v>629</v>
      </c>
      <c r="G796" s="47" t="s">
        <v>2267</v>
      </c>
      <c r="H796" s="4"/>
    </row>
    <row r="797" spans="1:8" ht="19" thickTop="1" thickBot="1" x14ac:dyDescent="0.25">
      <c r="A797" s="40">
        <v>63100</v>
      </c>
      <c r="B797" s="49" t="s">
        <v>777</v>
      </c>
      <c r="C797" s="35"/>
      <c r="D797" s="36">
        <v>5.35</v>
      </c>
      <c r="E797" s="37">
        <v>1</v>
      </c>
      <c r="F797" s="38" t="s">
        <v>0</v>
      </c>
      <c r="G797" s="47" t="s">
        <v>2268</v>
      </c>
      <c r="H797" s="4"/>
    </row>
    <row r="798" spans="1:8" ht="19" thickTop="1" thickBot="1" x14ac:dyDescent="0.25">
      <c r="A798" s="40">
        <v>63200</v>
      </c>
      <c r="B798" s="49" t="s">
        <v>777</v>
      </c>
      <c r="C798" s="35"/>
      <c r="D798" s="36">
        <v>4.8499999999999996</v>
      </c>
      <c r="E798" s="37">
        <v>1</v>
      </c>
      <c r="F798" s="38" t="s">
        <v>0</v>
      </c>
      <c r="G798" s="47" t="s">
        <v>2269</v>
      </c>
      <c r="H798" s="4"/>
    </row>
    <row r="799" spans="1:8" ht="18" thickTop="1" thickBot="1" x14ac:dyDescent="0.25">
      <c r="A799" s="40">
        <v>64000</v>
      </c>
      <c r="B799" s="49" t="s">
        <v>1463</v>
      </c>
      <c r="C799" s="35"/>
      <c r="D799" s="36"/>
      <c r="E799" s="35"/>
      <c r="F799" s="35"/>
      <c r="G799" s="47" t="s">
        <v>2270</v>
      </c>
      <c r="H799" s="4"/>
    </row>
    <row r="800" spans="1:8" ht="19" thickTop="1" thickBot="1" x14ac:dyDescent="0.25">
      <c r="A800" s="40">
        <v>64001</v>
      </c>
      <c r="B800" s="49" t="s">
        <v>778</v>
      </c>
      <c r="C800" s="35"/>
      <c r="D800" s="36">
        <v>360</v>
      </c>
      <c r="E800" s="37">
        <v>1</v>
      </c>
      <c r="F800" s="38" t="s">
        <v>779</v>
      </c>
      <c r="G800" s="47" t="s">
        <v>2271</v>
      </c>
      <c r="H800" s="4"/>
    </row>
    <row r="801" spans="1:8" ht="19" thickTop="1" thickBot="1" x14ac:dyDescent="0.25">
      <c r="A801" s="40">
        <v>64002</v>
      </c>
      <c r="B801" s="49" t="s">
        <v>780</v>
      </c>
      <c r="C801" s="35"/>
      <c r="D801" s="36">
        <v>280</v>
      </c>
      <c r="E801" s="37">
        <v>1</v>
      </c>
      <c r="F801" s="38" t="s">
        <v>779</v>
      </c>
      <c r="G801" s="47" t="s">
        <v>2272</v>
      </c>
      <c r="H801" s="4"/>
    </row>
    <row r="802" spans="1:8" ht="19" thickTop="1" thickBot="1" x14ac:dyDescent="0.25">
      <c r="A802" s="40">
        <v>64003</v>
      </c>
      <c r="B802" s="49" t="s">
        <v>781</v>
      </c>
      <c r="C802" s="35"/>
      <c r="D802" s="36">
        <v>180</v>
      </c>
      <c r="E802" s="37">
        <v>1</v>
      </c>
      <c r="F802" s="38" t="s">
        <v>779</v>
      </c>
      <c r="G802" s="47" t="s">
        <v>2273</v>
      </c>
      <c r="H802" s="4"/>
    </row>
    <row r="803" spans="1:8" ht="19" thickTop="1" thickBot="1" x14ac:dyDescent="0.25">
      <c r="A803" s="40">
        <v>64004</v>
      </c>
      <c r="B803" s="49" t="s">
        <v>782</v>
      </c>
      <c r="C803" s="35"/>
      <c r="D803" s="36">
        <v>280</v>
      </c>
      <c r="E803" s="37">
        <v>1</v>
      </c>
      <c r="F803" s="38" t="s">
        <v>779</v>
      </c>
      <c r="G803" s="47" t="s">
        <v>2274</v>
      </c>
      <c r="H803" s="4"/>
    </row>
    <row r="804" spans="1:8" ht="19" thickTop="1" thickBot="1" x14ac:dyDescent="0.25">
      <c r="A804" s="40">
        <v>64005</v>
      </c>
      <c r="B804" s="49" t="s">
        <v>783</v>
      </c>
      <c r="C804" s="35"/>
      <c r="D804" s="36">
        <v>285</v>
      </c>
      <c r="E804" s="37">
        <v>1</v>
      </c>
      <c r="F804" s="38" t="s">
        <v>779</v>
      </c>
      <c r="G804" s="47" t="s">
        <v>2275</v>
      </c>
      <c r="H804" s="4"/>
    </row>
    <row r="805" spans="1:8" ht="19" thickTop="1" thickBot="1" x14ac:dyDescent="0.25">
      <c r="A805" s="40">
        <v>64006</v>
      </c>
      <c r="B805" s="49" t="s">
        <v>784</v>
      </c>
      <c r="C805" s="35"/>
      <c r="D805" s="36">
        <v>295</v>
      </c>
      <c r="E805" s="37">
        <v>1</v>
      </c>
      <c r="F805" s="38" t="s">
        <v>779</v>
      </c>
      <c r="G805" s="47" t="s">
        <v>2276</v>
      </c>
      <c r="H805" s="4"/>
    </row>
    <row r="806" spans="1:8" ht="19" thickTop="1" thickBot="1" x14ac:dyDescent="0.25">
      <c r="A806" s="40">
        <v>64007</v>
      </c>
      <c r="B806" s="49" t="s">
        <v>785</v>
      </c>
      <c r="C806" s="35"/>
      <c r="D806" s="36">
        <v>295</v>
      </c>
      <c r="E806" s="37">
        <v>1</v>
      </c>
      <c r="F806" s="38" t="s">
        <v>779</v>
      </c>
      <c r="G806" s="47" t="s">
        <v>2277</v>
      </c>
      <c r="H806" s="4"/>
    </row>
    <row r="807" spans="1:8" ht="19" thickTop="1" thickBot="1" x14ac:dyDescent="0.25">
      <c r="A807" s="40">
        <v>64008</v>
      </c>
      <c r="B807" s="49" t="s">
        <v>786</v>
      </c>
      <c r="C807" s="35"/>
      <c r="D807" s="36">
        <v>305</v>
      </c>
      <c r="E807" s="37">
        <v>1</v>
      </c>
      <c r="F807" s="38" t="s">
        <v>779</v>
      </c>
      <c r="G807" s="47" t="s">
        <v>2278</v>
      </c>
      <c r="H807" s="4"/>
    </row>
    <row r="808" spans="1:8" ht="19" thickTop="1" thickBot="1" x14ac:dyDescent="0.25">
      <c r="A808" s="40">
        <v>64009</v>
      </c>
      <c r="B808" s="49" t="s">
        <v>787</v>
      </c>
      <c r="C808" s="35"/>
      <c r="D808" s="36">
        <v>350</v>
      </c>
      <c r="E808" s="37">
        <v>1</v>
      </c>
      <c r="F808" s="38" t="s">
        <v>779</v>
      </c>
      <c r="G808" s="47" t="s">
        <v>2279</v>
      </c>
      <c r="H808" s="4"/>
    </row>
    <row r="809" spans="1:8" ht="19" thickTop="1" thickBot="1" x14ac:dyDescent="0.25">
      <c r="A809" s="40">
        <v>64010</v>
      </c>
      <c r="B809" s="49" t="s">
        <v>788</v>
      </c>
      <c r="C809" s="35"/>
      <c r="D809" s="36">
        <v>385</v>
      </c>
      <c r="E809" s="37">
        <v>1</v>
      </c>
      <c r="F809" s="38" t="s">
        <v>779</v>
      </c>
      <c r="G809" s="47" t="s">
        <v>2280</v>
      </c>
      <c r="H809" s="4"/>
    </row>
    <row r="810" spans="1:8" ht="19" thickTop="1" thickBot="1" x14ac:dyDescent="0.25">
      <c r="A810" s="40">
        <v>64011</v>
      </c>
      <c r="B810" s="49" t="s">
        <v>789</v>
      </c>
      <c r="C810" s="35"/>
      <c r="D810" s="36">
        <v>395</v>
      </c>
      <c r="E810" s="37">
        <v>1</v>
      </c>
      <c r="F810" s="38" t="s">
        <v>779</v>
      </c>
      <c r="G810" s="47" t="s">
        <v>2281</v>
      </c>
      <c r="H810" s="4"/>
    </row>
    <row r="811" spans="1:8" ht="19" thickTop="1" thickBot="1" x14ac:dyDescent="0.25">
      <c r="A811" s="40">
        <v>64012</v>
      </c>
      <c r="B811" s="49" t="s">
        <v>790</v>
      </c>
      <c r="C811" s="35"/>
      <c r="D811" s="36">
        <v>395</v>
      </c>
      <c r="E811" s="37">
        <v>1</v>
      </c>
      <c r="F811" s="38" t="s">
        <v>779</v>
      </c>
      <c r="G811" s="47" t="s">
        <v>2282</v>
      </c>
      <c r="H811" s="4"/>
    </row>
    <row r="812" spans="1:8" ht="19" thickTop="1" thickBot="1" x14ac:dyDescent="0.25">
      <c r="A812" s="40">
        <v>64013</v>
      </c>
      <c r="B812" s="49" t="s">
        <v>791</v>
      </c>
      <c r="C812" s="35"/>
      <c r="D812" s="36">
        <v>305</v>
      </c>
      <c r="E812" s="37">
        <v>1</v>
      </c>
      <c r="F812" s="38" t="s">
        <v>779</v>
      </c>
      <c r="G812" s="47" t="s">
        <v>2283</v>
      </c>
      <c r="H812" s="4"/>
    </row>
    <row r="813" spans="1:8" ht="19" thickTop="1" thickBot="1" x14ac:dyDescent="0.25">
      <c r="A813" s="40">
        <v>64014</v>
      </c>
      <c r="B813" s="49" t="s">
        <v>792</v>
      </c>
      <c r="C813" s="35"/>
      <c r="D813" s="36">
        <v>190</v>
      </c>
      <c r="E813" s="37">
        <v>1</v>
      </c>
      <c r="F813" s="38" t="s">
        <v>779</v>
      </c>
      <c r="G813" s="47" t="s">
        <v>2284</v>
      </c>
      <c r="H813" s="4"/>
    </row>
    <row r="814" spans="1:8" ht="19" thickTop="1" thickBot="1" x14ac:dyDescent="0.25">
      <c r="A814" s="40">
        <v>64015</v>
      </c>
      <c r="B814" s="49" t="s">
        <v>793</v>
      </c>
      <c r="C814" s="35"/>
      <c r="D814" s="36">
        <v>190</v>
      </c>
      <c r="E814" s="37">
        <v>1</v>
      </c>
      <c r="F814" s="38" t="s">
        <v>779</v>
      </c>
      <c r="G814" s="47" t="s">
        <v>2285</v>
      </c>
      <c r="H814" s="4"/>
    </row>
    <row r="815" spans="1:8" ht="19" thickTop="1" thickBot="1" x14ac:dyDescent="0.25">
      <c r="A815" s="40">
        <v>64016</v>
      </c>
      <c r="B815" s="49" t="s">
        <v>794</v>
      </c>
      <c r="C815" s="35"/>
      <c r="D815" s="36">
        <v>325</v>
      </c>
      <c r="E815" s="37">
        <v>1</v>
      </c>
      <c r="F815" s="38" t="s">
        <v>779</v>
      </c>
      <c r="G815" s="47" t="s">
        <v>2286</v>
      </c>
      <c r="H815" s="4"/>
    </row>
    <row r="816" spans="1:8" ht="19" thickTop="1" thickBot="1" x14ac:dyDescent="0.25">
      <c r="A816" s="40">
        <v>64017</v>
      </c>
      <c r="B816" s="49" t="s">
        <v>795</v>
      </c>
      <c r="C816" s="35"/>
      <c r="D816" s="36">
        <v>375</v>
      </c>
      <c r="E816" s="37">
        <v>1</v>
      </c>
      <c r="F816" s="38" t="s">
        <v>779</v>
      </c>
      <c r="G816" s="47" t="s">
        <v>2287</v>
      </c>
      <c r="H816" s="4"/>
    </row>
    <row r="817" spans="1:8" ht="19" thickTop="1" thickBot="1" x14ac:dyDescent="0.25">
      <c r="A817" s="40">
        <v>64018</v>
      </c>
      <c r="B817" s="49" t="s">
        <v>795</v>
      </c>
      <c r="C817" s="35"/>
      <c r="D817" s="36">
        <v>430</v>
      </c>
      <c r="E817" s="37">
        <v>1</v>
      </c>
      <c r="F817" s="38" t="s">
        <v>779</v>
      </c>
      <c r="G817" s="47" t="s">
        <v>2288</v>
      </c>
      <c r="H817" s="4"/>
    </row>
    <row r="818" spans="1:8" ht="19" thickTop="1" thickBot="1" x14ac:dyDescent="0.25">
      <c r="A818" s="40">
        <v>64019</v>
      </c>
      <c r="B818" s="49" t="s">
        <v>796</v>
      </c>
      <c r="C818" s="35"/>
      <c r="D818" s="36">
        <v>370</v>
      </c>
      <c r="E818" s="37">
        <v>1</v>
      </c>
      <c r="F818" s="38" t="s">
        <v>779</v>
      </c>
      <c r="G818" s="47" t="s">
        <v>2289</v>
      </c>
      <c r="H818" s="4"/>
    </row>
    <row r="819" spans="1:8" ht="19" thickTop="1" thickBot="1" x14ac:dyDescent="0.25">
      <c r="A819" s="40">
        <v>64020</v>
      </c>
      <c r="B819" s="49" t="s">
        <v>794</v>
      </c>
      <c r="C819" s="35"/>
      <c r="D819" s="36">
        <v>430</v>
      </c>
      <c r="E819" s="37">
        <v>1</v>
      </c>
      <c r="F819" s="38" t="s">
        <v>779</v>
      </c>
      <c r="G819" s="47" t="s">
        <v>2290</v>
      </c>
      <c r="H819" s="4"/>
    </row>
    <row r="820" spans="1:8" ht="19" thickTop="1" thickBot="1" x14ac:dyDescent="0.25">
      <c r="A820" s="40">
        <v>64021</v>
      </c>
      <c r="B820" s="49" t="s">
        <v>778</v>
      </c>
      <c r="C820" s="35"/>
      <c r="D820" s="36">
        <v>315</v>
      </c>
      <c r="E820" s="37">
        <v>1</v>
      </c>
      <c r="F820" s="38" t="s">
        <v>779</v>
      </c>
      <c r="G820" s="47" t="s">
        <v>2291</v>
      </c>
      <c r="H820" s="4"/>
    </row>
    <row r="821" spans="1:8" ht="19" thickTop="1" thickBot="1" x14ac:dyDescent="0.25">
      <c r="A821" s="40">
        <v>64022</v>
      </c>
      <c r="B821" s="49" t="s">
        <v>788</v>
      </c>
      <c r="C821" s="35"/>
      <c r="D821" s="36">
        <v>335</v>
      </c>
      <c r="E821" s="37">
        <v>1</v>
      </c>
      <c r="F821" s="38" t="s">
        <v>779</v>
      </c>
      <c r="G821" s="47" t="s">
        <v>2292</v>
      </c>
      <c r="H821" s="4"/>
    </row>
    <row r="822" spans="1:8" ht="19" thickTop="1" thickBot="1" x14ac:dyDescent="0.25">
      <c r="A822" s="40">
        <v>64023</v>
      </c>
      <c r="B822" s="49" t="s">
        <v>789</v>
      </c>
      <c r="C822" s="35"/>
      <c r="D822" s="36">
        <v>345</v>
      </c>
      <c r="E822" s="37">
        <v>1</v>
      </c>
      <c r="F822" s="38" t="s">
        <v>779</v>
      </c>
      <c r="G822" s="47" t="s">
        <v>2293</v>
      </c>
      <c r="H822" s="4"/>
    </row>
    <row r="823" spans="1:8" ht="19" thickTop="1" thickBot="1" x14ac:dyDescent="0.25">
      <c r="A823" s="40">
        <v>64024</v>
      </c>
      <c r="B823" s="49" t="s">
        <v>790</v>
      </c>
      <c r="C823" s="35"/>
      <c r="D823" s="36">
        <v>345</v>
      </c>
      <c r="E823" s="37">
        <v>1</v>
      </c>
      <c r="F823" s="38" t="s">
        <v>779</v>
      </c>
      <c r="G823" s="47" t="s">
        <v>2294</v>
      </c>
      <c r="H823" s="4"/>
    </row>
    <row r="824" spans="1:8" ht="19" thickTop="1" thickBot="1" x14ac:dyDescent="0.25">
      <c r="A824" s="40">
        <v>64025</v>
      </c>
      <c r="B824" s="49" t="s">
        <v>787</v>
      </c>
      <c r="C824" s="35"/>
      <c r="D824" s="36">
        <v>400</v>
      </c>
      <c r="E824" s="37">
        <v>1</v>
      </c>
      <c r="F824" s="38" t="s">
        <v>779</v>
      </c>
      <c r="G824" s="47" t="s">
        <v>2295</v>
      </c>
      <c r="H824" s="4"/>
    </row>
    <row r="825" spans="1:8" ht="19" thickTop="1" thickBot="1" x14ac:dyDescent="0.25">
      <c r="A825" s="40">
        <v>64026</v>
      </c>
      <c r="B825" s="49" t="s">
        <v>780</v>
      </c>
      <c r="C825" s="35"/>
      <c r="D825" s="36">
        <v>370</v>
      </c>
      <c r="E825" s="37">
        <v>1</v>
      </c>
      <c r="F825" s="38" t="s">
        <v>779</v>
      </c>
      <c r="G825" s="47" t="s">
        <v>2296</v>
      </c>
      <c r="H825" s="4"/>
    </row>
    <row r="826" spans="1:8" ht="19" thickTop="1" thickBot="1" x14ac:dyDescent="0.25">
      <c r="A826" s="40">
        <v>64027</v>
      </c>
      <c r="B826" s="49" t="s">
        <v>782</v>
      </c>
      <c r="C826" s="35"/>
      <c r="D826" s="36">
        <v>275</v>
      </c>
      <c r="E826" s="37">
        <v>1</v>
      </c>
      <c r="F826" s="38" t="s">
        <v>779</v>
      </c>
      <c r="G826" s="47" t="s">
        <v>2297</v>
      </c>
      <c r="H826" s="4"/>
    </row>
    <row r="827" spans="1:8" ht="19" thickTop="1" thickBot="1" x14ac:dyDescent="0.25">
      <c r="A827" s="40">
        <v>64028</v>
      </c>
      <c r="B827" s="49" t="s">
        <v>783</v>
      </c>
      <c r="C827" s="35"/>
      <c r="D827" s="36">
        <v>290</v>
      </c>
      <c r="E827" s="37">
        <v>1</v>
      </c>
      <c r="F827" s="38" t="s">
        <v>779</v>
      </c>
      <c r="G827" s="47" t="s">
        <v>2298</v>
      </c>
      <c r="H827" s="4"/>
    </row>
    <row r="828" spans="1:8" ht="19" thickTop="1" thickBot="1" x14ac:dyDescent="0.25">
      <c r="A828" s="40">
        <v>64029</v>
      </c>
      <c r="B828" s="49" t="s">
        <v>784</v>
      </c>
      <c r="C828" s="35"/>
      <c r="D828" s="36">
        <v>290</v>
      </c>
      <c r="E828" s="37">
        <v>1</v>
      </c>
      <c r="F828" s="38" t="s">
        <v>779</v>
      </c>
      <c r="G828" s="47" t="s">
        <v>2299</v>
      </c>
      <c r="H828" s="4"/>
    </row>
    <row r="829" spans="1:8" ht="19" thickTop="1" thickBot="1" x14ac:dyDescent="0.25">
      <c r="A829" s="40">
        <v>64030</v>
      </c>
      <c r="B829" s="49" t="s">
        <v>785</v>
      </c>
      <c r="C829" s="35"/>
      <c r="D829" s="36">
        <v>290</v>
      </c>
      <c r="E829" s="37">
        <v>1</v>
      </c>
      <c r="F829" s="38" t="s">
        <v>779</v>
      </c>
      <c r="G829" s="47" t="s">
        <v>2300</v>
      </c>
      <c r="H829" s="4"/>
    </row>
    <row r="830" spans="1:8" ht="19" thickTop="1" thickBot="1" x14ac:dyDescent="0.25">
      <c r="A830" s="40">
        <v>64031</v>
      </c>
      <c r="B830" s="49" t="s">
        <v>797</v>
      </c>
      <c r="C830" s="35"/>
      <c r="D830" s="36">
        <v>300</v>
      </c>
      <c r="E830" s="37">
        <v>1</v>
      </c>
      <c r="F830" s="38" t="s">
        <v>779</v>
      </c>
      <c r="G830" s="47" t="s">
        <v>2301</v>
      </c>
      <c r="H830" s="4"/>
    </row>
    <row r="831" spans="1:8" ht="19" thickTop="1" thickBot="1" x14ac:dyDescent="0.25">
      <c r="A831" s="40">
        <v>64032</v>
      </c>
      <c r="B831" s="49" t="s">
        <v>781</v>
      </c>
      <c r="C831" s="35"/>
      <c r="D831" s="36">
        <v>180</v>
      </c>
      <c r="E831" s="37">
        <v>1</v>
      </c>
      <c r="F831" s="38" t="s">
        <v>779</v>
      </c>
      <c r="G831" s="47" t="s">
        <v>2302</v>
      </c>
      <c r="H831" s="4"/>
    </row>
    <row r="832" spans="1:8" ht="19" thickTop="1" thickBot="1" x14ac:dyDescent="0.25">
      <c r="A832" s="40">
        <v>64033</v>
      </c>
      <c r="B832" s="49" t="s">
        <v>793</v>
      </c>
      <c r="C832" s="35"/>
      <c r="D832" s="36">
        <v>190</v>
      </c>
      <c r="E832" s="37">
        <v>1</v>
      </c>
      <c r="F832" s="38" t="s">
        <v>779</v>
      </c>
      <c r="G832" s="47" t="s">
        <v>2303</v>
      </c>
      <c r="H832" s="4"/>
    </row>
    <row r="833" spans="1:8" ht="19" thickTop="1" thickBot="1" x14ac:dyDescent="0.25">
      <c r="A833" s="40">
        <v>64034</v>
      </c>
      <c r="B833" s="49" t="s">
        <v>792</v>
      </c>
      <c r="C833" s="35"/>
      <c r="D833" s="36">
        <v>190</v>
      </c>
      <c r="E833" s="37">
        <v>1</v>
      </c>
      <c r="F833" s="38" t="s">
        <v>779</v>
      </c>
      <c r="G833" s="47" t="s">
        <v>2304</v>
      </c>
      <c r="H833" s="4"/>
    </row>
    <row r="834" spans="1:8" ht="19" thickTop="1" thickBot="1" x14ac:dyDescent="0.25">
      <c r="A834" s="40">
        <v>64035</v>
      </c>
      <c r="B834" s="49" t="s">
        <v>798</v>
      </c>
      <c r="C834" s="35"/>
      <c r="D834" s="36">
        <v>255</v>
      </c>
      <c r="E834" s="37">
        <v>1</v>
      </c>
      <c r="F834" s="38" t="s">
        <v>779</v>
      </c>
      <c r="G834" s="47" t="s">
        <v>2305</v>
      </c>
      <c r="H834" s="4"/>
    </row>
    <row r="835" spans="1:8" ht="19" thickTop="1" thickBot="1" x14ac:dyDescent="0.25">
      <c r="A835" s="40">
        <v>64036</v>
      </c>
      <c r="B835" s="49" t="s">
        <v>799</v>
      </c>
      <c r="C835" s="35"/>
      <c r="D835" s="36">
        <v>395</v>
      </c>
      <c r="E835" s="37">
        <v>1</v>
      </c>
      <c r="F835" s="38" t="s">
        <v>779</v>
      </c>
      <c r="G835" s="47" t="s">
        <v>2306</v>
      </c>
      <c r="H835" s="4"/>
    </row>
    <row r="836" spans="1:8" ht="19" thickTop="1" thickBot="1" x14ac:dyDescent="0.25">
      <c r="A836" s="40">
        <v>64037</v>
      </c>
      <c r="B836" s="49" t="s">
        <v>800</v>
      </c>
      <c r="C836" s="35"/>
      <c r="D836" s="36">
        <v>415</v>
      </c>
      <c r="E836" s="37">
        <v>1</v>
      </c>
      <c r="F836" s="38" t="s">
        <v>779</v>
      </c>
      <c r="G836" s="47" t="s">
        <v>2307</v>
      </c>
      <c r="H836" s="4"/>
    </row>
    <row r="837" spans="1:8" ht="19" thickTop="1" thickBot="1" x14ac:dyDescent="0.25">
      <c r="A837" s="40">
        <v>64038</v>
      </c>
      <c r="B837" s="49" t="s">
        <v>801</v>
      </c>
      <c r="C837" s="35"/>
      <c r="D837" s="36">
        <v>300</v>
      </c>
      <c r="E837" s="37">
        <v>1</v>
      </c>
      <c r="F837" s="38" t="s">
        <v>779</v>
      </c>
      <c r="G837" s="47" t="s">
        <v>2308</v>
      </c>
      <c r="H837" s="4"/>
    </row>
    <row r="838" spans="1:8" ht="19" thickTop="1" thickBot="1" x14ac:dyDescent="0.25">
      <c r="A838" s="40">
        <v>64039</v>
      </c>
      <c r="B838" s="49" t="s">
        <v>802</v>
      </c>
      <c r="C838" s="35"/>
      <c r="D838" s="36">
        <v>310</v>
      </c>
      <c r="E838" s="37">
        <v>1</v>
      </c>
      <c r="F838" s="38" t="s">
        <v>779</v>
      </c>
      <c r="G838" s="47" t="s">
        <v>2309</v>
      </c>
      <c r="H838" s="4"/>
    </row>
    <row r="839" spans="1:8" ht="19" thickTop="1" thickBot="1" x14ac:dyDescent="0.25">
      <c r="A839" s="40">
        <v>64041</v>
      </c>
      <c r="B839" s="49" t="s">
        <v>803</v>
      </c>
      <c r="C839" s="35"/>
      <c r="D839" s="36">
        <v>345</v>
      </c>
      <c r="E839" s="37">
        <v>1</v>
      </c>
      <c r="F839" s="38" t="s">
        <v>779</v>
      </c>
      <c r="G839" s="47" t="s">
        <v>2310</v>
      </c>
      <c r="H839" s="4"/>
    </row>
    <row r="840" spans="1:8" ht="19" thickTop="1" thickBot="1" x14ac:dyDescent="0.25">
      <c r="A840" s="40">
        <v>64042</v>
      </c>
      <c r="B840" s="49" t="s">
        <v>797</v>
      </c>
      <c r="C840" s="35"/>
      <c r="D840" s="36">
        <v>400</v>
      </c>
      <c r="E840" s="37">
        <v>1</v>
      </c>
      <c r="F840" s="38" t="s">
        <v>779</v>
      </c>
      <c r="G840" s="47" t="s">
        <v>2311</v>
      </c>
      <c r="H840" s="4"/>
    </row>
    <row r="841" spans="1:8" ht="19" thickTop="1" thickBot="1" x14ac:dyDescent="0.25">
      <c r="A841" s="40">
        <v>64043</v>
      </c>
      <c r="B841" s="49" t="s">
        <v>804</v>
      </c>
      <c r="C841" s="35"/>
      <c r="D841" s="36">
        <v>360</v>
      </c>
      <c r="E841" s="37">
        <v>1</v>
      </c>
      <c r="F841" s="38" t="s">
        <v>779</v>
      </c>
      <c r="G841" s="47" t="s">
        <v>2312</v>
      </c>
      <c r="H841" s="4"/>
    </row>
    <row r="842" spans="1:8" ht="19" thickTop="1" thickBot="1" x14ac:dyDescent="0.25">
      <c r="A842" s="40">
        <v>64044</v>
      </c>
      <c r="B842" s="49" t="s">
        <v>805</v>
      </c>
      <c r="C842" s="35"/>
      <c r="D842" s="36">
        <v>415</v>
      </c>
      <c r="E842" s="37">
        <v>1</v>
      </c>
      <c r="F842" s="38" t="s">
        <v>779</v>
      </c>
      <c r="G842" s="47" t="s">
        <v>2313</v>
      </c>
      <c r="H842" s="4"/>
    </row>
    <row r="843" spans="1:8" ht="19" thickTop="1" thickBot="1" x14ac:dyDescent="0.25">
      <c r="A843" s="40">
        <v>64051</v>
      </c>
      <c r="B843" s="49" t="s">
        <v>806</v>
      </c>
      <c r="C843" s="35"/>
      <c r="D843" s="36">
        <v>980</v>
      </c>
      <c r="E843" s="37">
        <v>1</v>
      </c>
      <c r="F843" s="38" t="s">
        <v>779</v>
      </c>
      <c r="G843" s="47" t="s">
        <v>2314</v>
      </c>
      <c r="H843" s="4"/>
    </row>
    <row r="844" spans="1:8" ht="19" thickTop="1" thickBot="1" x14ac:dyDescent="0.25">
      <c r="A844" s="40">
        <v>64053</v>
      </c>
      <c r="B844" s="49" t="s">
        <v>807</v>
      </c>
      <c r="C844" s="35"/>
      <c r="D844" s="36">
        <v>740</v>
      </c>
      <c r="E844" s="37">
        <v>1</v>
      </c>
      <c r="F844" s="38" t="s">
        <v>779</v>
      </c>
      <c r="G844" s="47" t="s">
        <v>2315</v>
      </c>
      <c r="H844" s="4"/>
    </row>
    <row r="845" spans="1:8" ht="19" thickTop="1" thickBot="1" x14ac:dyDescent="0.25">
      <c r="A845" s="40">
        <v>64054</v>
      </c>
      <c r="B845" s="49" t="s">
        <v>808</v>
      </c>
      <c r="C845" s="35"/>
      <c r="D845" s="36">
        <v>1120</v>
      </c>
      <c r="E845" s="37">
        <v>1</v>
      </c>
      <c r="F845" s="38" t="s">
        <v>779</v>
      </c>
      <c r="G845" s="47" t="s">
        <v>2316</v>
      </c>
      <c r="H845" s="4"/>
    </row>
    <row r="846" spans="1:8" ht="19" thickTop="1" thickBot="1" x14ac:dyDescent="0.25">
      <c r="A846" s="40">
        <v>64055</v>
      </c>
      <c r="B846" s="49" t="s">
        <v>809</v>
      </c>
      <c r="C846" s="35"/>
      <c r="D846" s="36">
        <v>1100</v>
      </c>
      <c r="E846" s="37">
        <v>1</v>
      </c>
      <c r="F846" s="38" t="s">
        <v>779</v>
      </c>
      <c r="G846" s="47" t="s">
        <v>2317</v>
      </c>
      <c r="H846" s="4"/>
    </row>
    <row r="847" spans="1:8" ht="19" thickTop="1" thickBot="1" x14ac:dyDescent="0.25">
      <c r="A847" s="40">
        <v>64056</v>
      </c>
      <c r="B847" s="49" t="s">
        <v>810</v>
      </c>
      <c r="C847" s="35"/>
      <c r="D847" s="36">
        <v>1000</v>
      </c>
      <c r="E847" s="37">
        <v>1</v>
      </c>
      <c r="F847" s="38" t="s">
        <v>779</v>
      </c>
      <c r="G847" s="47" t="s">
        <v>2318</v>
      </c>
      <c r="H847" s="4"/>
    </row>
    <row r="848" spans="1:8" ht="19" thickTop="1" thickBot="1" x14ac:dyDescent="0.25">
      <c r="A848" s="40">
        <v>64057</v>
      </c>
      <c r="B848" s="49" t="s">
        <v>811</v>
      </c>
      <c r="C848" s="35"/>
      <c r="D848" s="36">
        <v>1080</v>
      </c>
      <c r="E848" s="37">
        <v>1</v>
      </c>
      <c r="F848" s="38" t="s">
        <v>779</v>
      </c>
      <c r="G848" s="47" t="s">
        <v>2319</v>
      </c>
      <c r="H848" s="4"/>
    </row>
    <row r="849" spans="1:8" ht="19" thickTop="1" thickBot="1" x14ac:dyDescent="0.25">
      <c r="A849" s="40">
        <v>64058</v>
      </c>
      <c r="B849" s="49" t="s">
        <v>812</v>
      </c>
      <c r="C849" s="35"/>
      <c r="D849" s="36">
        <v>720</v>
      </c>
      <c r="E849" s="37">
        <v>1</v>
      </c>
      <c r="F849" s="38" t="s">
        <v>779</v>
      </c>
      <c r="G849" s="47" t="s">
        <v>2320</v>
      </c>
      <c r="H849" s="4"/>
    </row>
    <row r="850" spans="1:8" ht="19" thickTop="1" thickBot="1" x14ac:dyDescent="0.25">
      <c r="A850" s="40">
        <v>64059</v>
      </c>
      <c r="B850" s="49" t="s">
        <v>813</v>
      </c>
      <c r="C850" s="35"/>
      <c r="D850" s="36">
        <v>775</v>
      </c>
      <c r="E850" s="37">
        <v>1</v>
      </c>
      <c r="F850" s="38" t="s">
        <v>779</v>
      </c>
      <c r="G850" s="47" t="s">
        <v>2321</v>
      </c>
      <c r="H850" s="4"/>
    </row>
    <row r="851" spans="1:8" ht="18" thickTop="1" thickBot="1" x14ac:dyDescent="0.25">
      <c r="A851" s="40">
        <v>64060</v>
      </c>
      <c r="B851" s="49" t="s">
        <v>3018</v>
      </c>
      <c r="C851" s="35"/>
      <c r="D851" s="36"/>
      <c r="E851" s="37"/>
      <c r="F851" s="38"/>
      <c r="G851" s="84" t="s">
        <v>3017</v>
      </c>
      <c r="H851" s="4"/>
    </row>
    <row r="852" spans="1:8" ht="18" thickTop="1" thickBot="1" x14ac:dyDescent="0.25">
      <c r="A852" s="40">
        <v>64100</v>
      </c>
      <c r="B852" s="49" t="s">
        <v>3040</v>
      </c>
      <c r="C852" s="35"/>
      <c r="D852" s="36"/>
      <c r="E852" s="35"/>
      <c r="F852" s="35"/>
      <c r="G852" s="47" t="s">
        <v>2322</v>
      </c>
      <c r="H852" s="4"/>
    </row>
    <row r="853" spans="1:8" ht="18" thickTop="1" thickBot="1" x14ac:dyDescent="0.25">
      <c r="A853" s="40">
        <v>64101</v>
      </c>
      <c r="B853" s="49" t="s">
        <v>1464</v>
      </c>
      <c r="C853" s="35"/>
      <c r="D853" s="36"/>
      <c r="E853" s="35"/>
      <c r="F853" s="35"/>
      <c r="G853" s="47" t="s">
        <v>2323</v>
      </c>
      <c r="H853" s="4"/>
    </row>
    <row r="854" spans="1:8" ht="19" thickTop="1" thickBot="1" x14ac:dyDescent="0.25">
      <c r="A854" s="40">
        <v>64102</v>
      </c>
      <c r="B854" s="49" t="s">
        <v>814</v>
      </c>
      <c r="C854" s="35"/>
      <c r="D854" s="36">
        <v>505</v>
      </c>
      <c r="E854" s="37">
        <v>1000</v>
      </c>
      <c r="F854" s="38" t="s">
        <v>815</v>
      </c>
      <c r="G854" s="47" t="s">
        <v>2324</v>
      </c>
      <c r="H854" s="4"/>
    </row>
    <row r="855" spans="1:8" ht="19" thickTop="1" thickBot="1" x14ac:dyDescent="0.25">
      <c r="A855" s="40">
        <v>64105</v>
      </c>
      <c r="B855" s="49" t="s">
        <v>816</v>
      </c>
      <c r="C855" s="35"/>
      <c r="D855" s="36">
        <v>450</v>
      </c>
      <c r="E855" s="37">
        <v>1000</v>
      </c>
      <c r="F855" s="38" t="s">
        <v>817</v>
      </c>
      <c r="G855" s="47" t="s">
        <v>2325</v>
      </c>
      <c r="H855" s="4"/>
    </row>
    <row r="856" spans="1:8" ht="19" thickTop="1" thickBot="1" x14ac:dyDescent="0.25">
      <c r="A856" s="40">
        <v>64120</v>
      </c>
      <c r="B856" s="49" t="s">
        <v>818</v>
      </c>
      <c r="C856" s="35"/>
      <c r="D856" s="36">
        <v>475</v>
      </c>
      <c r="E856" s="37">
        <v>1000</v>
      </c>
      <c r="F856" s="38" t="s">
        <v>817</v>
      </c>
      <c r="G856" s="47" t="s">
        <v>2326</v>
      </c>
      <c r="H856" s="4"/>
    </row>
    <row r="857" spans="1:8" ht="19" thickTop="1" thickBot="1" x14ac:dyDescent="0.25">
      <c r="A857" s="40">
        <v>64121</v>
      </c>
      <c r="B857" s="49" t="s">
        <v>819</v>
      </c>
      <c r="C857" s="35"/>
      <c r="D857" s="36">
        <v>575</v>
      </c>
      <c r="E857" s="37">
        <v>1000</v>
      </c>
      <c r="F857" s="38" t="s">
        <v>817</v>
      </c>
      <c r="G857" s="47" t="s">
        <v>2327</v>
      </c>
      <c r="H857" s="4"/>
    </row>
    <row r="858" spans="1:8" ht="19" thickTop="1" thickBot="1" x14ac:dyDescent="0.25">
      <c r="A858" s="40">
        <v>64122</v>
      </c>
      <c r="B858" s="49" t="s">
        <v>820</v>
      </c>
      <c r="C858" s="35"/>
      <c r="D858" s="36">
        <v>480</v>
      </c>
      <c r="E858" s="37">
        <v>1000</v>
      </c>
      <c r="F858" s="38" t="s">
        <v>817</v>
      </c>
      <c r="G858" s="47" t="s">
        <v>2328</v>
      </c>
      <c r="H858" s="4"/>
    </row>
    <row r="859" spans="1:8" ht="19" thickTop="1" thickBot="1" x14ac:dyDescent="0.25">
      <c r="A859" s="40">
        <v>64123</v>
      </c>
      <c r="B859" s="49" t="s">
        <v>821</v>
      </c>
      <c r="C859" s="35"/>
      <c r="D859" s="36">
        <v>415</v>
      </c>
      <c r="E859" s="37">
        <v>1000</v>
      </c>
      <c r="F859" s="38" t="s">
        <v>817</v>
      </c>
      <c r="G859" s="47" t="s">
        <v>2329</v>
      </c>
      <c r="H859" s="4"/>
    </row>
    <row r="860" spans="1:8" ht="19" thickTop="1" thickBot="1" x14ac:dyDescent="0.25">
      <c r="A860" s="40">
        <v>64140</v>
      </c>
      <c r="B860" s="49" t="s">
        <v>822</v>
      </c>
      <c r="C860" s="35"/>
      <c r="D860" s="36">
        <v>295</v>
      </c>
      <c r="E860" s="37">
        <v>1000</v>
      </c>
      <c r="F860" s="38" t="s">
        <v>817</v>
      </c>
      <c r="G860" s="47" t="s">
        <v>2330</v>
      </c>
      <c r="H860" s="4"/>
    </row>
    <row r="861" spans="1:8" ht="19" thickTop="1" thickBot="1" x14ac:dyDescent="0.25">
      <c r="A861" s="40">
        <v>64142</v>
      </c>
      <c r="B861" s="49" t="s">
        <v>823</v>
      </c>
      <c r="C861" s="35"/>
      <c r="D861" s="36">
        <v>300</v>
      </c>
      <c r="E861" s="37">
        <v>1000</v>
      </c>
      <c r="F861" s="38" t="s">
        <v>817</v>
      </c>
      <c r="G861" s="47" t="s">
        <v>2331</v>
      </c>
      <c r="H861" s="4"/>
    </row>
    <row r="862" spans="1:8" ht="19" thickTop="1" thickBot="1" x14ac:dyDescent="0.25">
      <c r="A862" s="40">
        <v>64143</v>
      </c>
      <c r="B862" s="49" t="s">
        <v>824</v>
      </c>
      <c r="C862" s="35"/>
      <c r="D862" s="36">
        <v>330</v>
      </c>
      <c r="E862" s="37">
        <v>1000</v>
      </c>
      <c r="F862" s="38" t="s">
        <v>817</v>
      </c>
      <c r="G862" s="47" t="s">
        <v>2332</v>
      </c>
      <c r="H862" s="4"/>
    </row>
    <row r="863" spans="1:8" ht="19" thickTop="1" thickBot="1" x14ac:dyDescent="0.25">
      <c r="A863" s="40">
        <v>64144</v>
      </c>
      <c r="B863" s="49" t="s">
        <v>825</v>
      </c>
      <c r="C863" s="35"/>
      <c r="D863" s="36">
        <v>455</v>
      </c>
      <c r="E863" s="37">
        <v>1000</v>
      </c>
      <c r="F863" s="38" t="s">
        <v>815</v>
      </c>
      <c r="G863" s="47" t="s">
        <v>2333</v>
      </c>
      <c r="H863" s="4"/>
    </row>
    <row r="864" spans="1:8" ht="19" thickTop="1" thickBot="1" x14ac:dyDescent="0.25">
      <c r="A864" s="40">
        <v>64155</v>
      </c>
      <c r="B864" s="49" t="s">
        <v>826</v>
      </c>
      <c r="C864" s="35"/>
      <c r="D864" s="36">
        <v>450</v>
      </c>
      <c r="E864" s="37">
        <v>1000</v>
      </c>
      <c r="F864" s="38" t="s">
        <v>815</v>
      </c>
      <c r="G864" s="47" t="s">
        <v>2334</v>
      </c>
      <c r="H864" s="4"/>
    </row>
    <row r="865" spans="1:8" ht="19" thickTop="1" thickBot="1" x14ac:dyDescent="0.25">
      <c r="A865" s="40">
        <v>64160</v>
      </c>
      <c r="B865" s="49" t="s">
        <v>827</v>
      </c>
      <c r="C865" s="35"/>
      <c r="D865" s="36">
        <v>340</v>
      </c>
      <c r="E865" s="37">
        <v>1000</v>
      </c>
      <c r="F865" s="38" t="s">
        <v>817</v>
      </c>
      <c r="G865" s="47" t="s">
        <v>2335</v>
      </c>
      <c r="H865" s="4"/>
    </row>
    <row r="866" spans="1:8" ht="19" thickTop="1" thickBot="1" x14ac:dyDescent="0.25">
      <c r="A866" s="40">
        <v>64162</v>
      </c>
      <c r="B866" s="49" t="s">
        <v>828</v>
      </c>
      <c r="C866" s="35"/>
      <c r="D866" s="36">
        <v>500</v>
      </c>
      <c r="E866" s="37">
        <v>1000</v>
      </c>
      <c r="F866" s="38" t="s">
        <v>815</v>
      </c>
      <c r="G866" s="47" t="s">
        <v>2336</v>
      </c>
      <c r="H866" s="4"/>
    </row>
    <row r="867" spans="1:8" ht="19" thickTop="1" thickBot="1" x14ac:dyDescent="0.25">
      <c r="A867" s="40">
        <v>64163</v>
      </c>
      <c r="B867" s="49" t="s">
        <v>829</v>
      </c>
      <c r="C867" s="35"/>
      <c r="D867" s="36">
        <v>765</v>
      </c>
      <c r="E867" s="37">
        <v>1000</v>
      </c>
      <c r="F867" s="38" t="s">
        <v>815</v>
      </c>
      <c r="G867" s="47" t="s">
        <v>2337</v>
      </c>
      <c r="H867" s="4"/>
    </row>
    <row r="868" spans="1:8" ht="19" thickTop="1" thickBot="1" x14ac:dyDescent="0.25">
      <c r="A868" s="40">
        <v>64164</v>
      </c>
      <c r="B868" s="49" t="s">
        <v>830</v>
      </c>
      <c r="C868" s="35"/>
      <c r="D868" s="36">
        <v>525</v>
      </c>
      <c r="E868" s="37">
        <v>1000</v>
      </c>
      <c r="F868" s="38" t="s">
        <v>815</v>
      </c>
      <c r="G868" s="47" t="s">
        <v>2338</v>
      </c>
      <c r="H868" s="4"/>
    </row>
    <row r="869" spans="1:8" ht="19" thickTop="1" thickBot="1" x14ac:dyDescent="0.25">
      <c r="A869" s="40">
        <v>64166</v>
      </c>
      <c r="B869" s="49" t="s">
        <v>831</v>
      </c>
      <c r="C869" s="35"/>
      <c r="D869" s="36">
        <v>670</v>
      </c>
      <c r="E869" s="37">
        <v>1000</v>
      </c>
      <c r="F869" s="38" t="s">
        <v>815</v>
      </c>
      <c r="G869" s="47" t="s">
        <v>2339</v>
      </c>
      <c r="H869" s="4"/>
    </row>
    <row r="870" spans="1:8" ht="19" thickTop="1" thickBot="1" x14ac:dyDescent="0.25">
      <c r="A870" s="40">
        <v>64167</v>
      </c>
      <c r="B870" s="49" t="s">
        <v>832</v>
      </c>
      <c r="C870" s="35"/>
      <c r="D870" s="36">
        <v>78.25</v>
      </c>
      <c r="E870" s="37">
        <v>1000</v>
      </c>
      <c r="F870" s="38" t="s">
        <v>815</v>
      </c>
      <c r="G870" s="47" t="s">
        <v>2340</v>
      </c>
      <c r="H870" s="4"/>
    </row>
    <row r="871" spans="1:8" ht="19" thickTop="1" thickBot="1" x14ac:dyDescent="0.25">
      <c r="A871" s="40">
        <v>64168</v>
      </c>
      <c r="B871" s="49" t="s">
        <v>833</v>
      </c>
      <c r="C871" s="35"/>
      <c r="D871" s="36">
        <v>790</v>
      </c>
      <c r="E871" s="37">
        <v>1000</v>
      </c>
      <c r="F871" s="38" t="s">
        <v>815</v>
      </c>
      <c r="G871" s="47" t="s">
        <v>2341</v>
      </c>
      <c r="H871" s="4"/>
    </row>
    <row r="872" spans="1:8" ht="19" thickTop="1" thickBot="1" x14ac:dyDescent="0.25">
      <c r="A872" s="40">
        <v>64169</v>
      </c>
      <c r="B872" s="49" t="s">
        <v>834</v>
      </c>
      <c r="C872" s="35"/>
      <c r="D872" s="36">
        <v>595</v>
      </c>
      <c r="E872" s="37">
        <v>1000</v>
      </c>
      <c r="F872" s="38" t="s">
        <v>815</v>
      </c>
      <c r="G872" s="47" t="s">
        <v>2342</v>
      </c>
      <c r="H872" s="4"/>
    </row>
    <row r="873" spans="1:8" ht="19" thickTop="1" thickBot="1" x14ac:dyDescent="0.25">
      <c r="A873" s="40">
        <v>64170</v>
      </c>
      <c r="B873" s="49" t="s">
        <v>835</v>
      </c>
      <c r="C873" s="35"/>
      <c r="D873" s="36">
        <v>605</v>
      </c>
      <c r="E873" s="37">
        <v>1000</v>
      </c>
      <c r="F873" s="38" t="s">
        <v>815</v>
      </c>
      <c r="G873" s="47" t="s">
        <v>2343</v>
      </c>
      <c r="H873" s="4"/>
    </row>
    <row r="874" spans="1:8" ht="19" thickTop="1" thickBot="1" x14ac:dyDescent="0.25">
      <c r="A874" s="40">
        <v>64171</v>
      </c>
      <c r="B874" s="49" t="s">
        <v>836</v>
      </c>
      <c r="C874" s="35"/>
      <c r="D874" s="36">
        <v>880</v>
      </c>
      <c r="E874" s="37">
        <v>1000</v>
      </c>
      <c r="F874" s="38" t="s">
        <v>815</v>
      </c>
      <c r="G874" s="47" t="s">
        <v>2344</v>
      </c>
      <c r="H874" s="4"/>
    </row>
    <row r="875" spans="1:8" ht="19" thickTop="1" thickBot="1" x14ac:dyDescent="0.25">
      <c r="A875" s="40">
        <v>64172</v>
      </c>
      <c r="B875" s="49" t="s">
        <v>837</v>
      </c>
      <c r="C875" s="35"/>
      <c r="D875" s="36">
        <v>480</v>
      </c>
      <c r="E875" s="37">
        <v>1000</v>
      </c>
      <c r="F875" s="38" t="s">
        <v>815</v>
      </c>
      <c r="G875" s="47" t="s">
        <v>2345</v>
      </c>
      <c r="H875" s="4"/>
    </row>
    <row r="876" spans="1:8" ht="19" thickTop="1" thickBot="1" x14ac:dyDescent="0.25">
      <c r="A876" s="40">
        <v>64173</v>
      </c>
      <c r="B876" s="49" t="s">
        <v>838</v>
      </c>
      <c r="C876" s="35"/>
      <c r="D876" s="36">
        <v>735</v>
      </c>
      <c r="E876" s="37">
        <v>1000</v>
      </c>
      <c r="F876" s="38" t="s">
        <v>815</v>
      </c>
      <c r="G876" s="47" t="s">
        <v>2346</v>
      </c>
      <c r="H876" s="4"/>
    </row>
    <row r="877" spans="1:8" ht="19" thickTop="1" thickBot="1" x14ac:dyDescent="0.25">
      <c r="A877" s="40">
        <v>64174</v>
      </c>
      <c r="B877" s="49" t="s">
        <v>839</v>
      </c>
      <c r="C877" s="35"/>
      <c r="D877" s="36">
        <v>395</v>
      </c>
      <c r="E877" s="37">
        <v>1000</v>
      </c>
      <c r="F877" s="38" t="s">
        <v>817</v>
      </c>
      <c r="G877" s="47" t="s">
        <v>2347</v>
      </c>
      <c r="H877" s="4"/>
    </row>
    <row r="878" spans="1:8" ht="19" thickTop="1" thickBot="1" x14ac:dyDescent="0.25">
      <c r="A878" s="40">
        <v>64175</v>
      </c>
      <c r="B878" s="49" t="s">
        <v>840</v>
      </c>
      <c r="C878" s="35"/>
      <c r="D878" s="36">
        <v>480</v>
      </c>
      <c r="E878" s="37">
        <v>1000</v>
      </c>
      <c r="F878" s="38" t="s">
        <v>817</v>
      </c>
      <c r="G878" s="47" t="s">
        <v>2348</v>
      </c>
      <c r="H878" s="4"/>
    </row>
    <row r="879" spans="1:8" ht="19" thickTop="1" thickBot="1" x14ac:dyDescent="0.25">
      <c r="A879" s="40">
        <v>64176</v>
      </c>
      <c r="B879" s="49" t="s">
        <v>841</v>
      </c>
      <c r="C879" s="35"/>
      <c r="D879" s="36">
        <v>685.5</v>
      </c>
      <c r="E879" s="37">
        <v>1000</v>
      </c>
      <c r="F879" s="38" t="s">
        <v>817</v>
      </c>
      <c r="G879" s="47" t="s">
        <v>2349</v>
      </c>
      <c r="H879" s="4"/>
    </row>
    <row r="880" spans="1:8" ht="19" thickTop="1" thickBot="1" x14ac:dyDescent="0.25">
      <c r="A880" s="40">
        <v>64177</v>
      </c>
      <c r="B880" s="49" t="s">
        <v>842</v>
      </c>
      <c r="C880" s="35"/>
      <c r="D880" s="36">
        <v>460</v>
      </c>
      <c r="E880" s="37">
        <v>1000</v>
      </c>
      <c r="F880" s="38" t="s">
        <v>817</v>
      </c>
      <c r="G880" s="47" t="s">
        <v>2350</v>
      </c>
      <c r="H880" s="4"/>
    </row>
    <row r="881" spans="1:8" ht="19" thickTop="1" thickBot="1" x14ac:dyDescent="0.25">
      <c r="A881" s="40">
        <v>64178</v>
      </c>
      <c r="B881" s="49" t="s">
        <v>843</v>
      </c>
      <c r="C881" s="35"/>
      <c r="D881" s="36">
        <v>570</v>
      </c>
      <c r="E881" s="37">
        <v>1000</v>
      </c>
      <c r="F881" s="38" t="s">
        <v>817</v>
      </c>
      <c r="G881" s="47" t="s">
        <v>2351</v>
      </c>
      <c r="H881" s="4"/>
    </row>
    <row r="882" spans="1:8" ht="19" thickTop="1" thickBot="1" x14ac:dyDescent="0.25">
      <c r="A882" s="40">
        <v>64179</v>
      </c>
      <c r="B882" s="49" t="s">
        <v>844</v>
      </c>
      <c r="C882" s="35"/>
      <c r="D882" s="36">
        <v>1000</v>
      </c>
      <c r="E882" s="37">
        <v>1000</v>
      </c>
      <c r="F882" s="38" t="s">
        <v>815</v>
      </c>
      <c r="G882" s="47" t="s">
        <v>2352</v>
      </c>
      <c r="H882" s="4"/>
    </row>
    <row r="883" spans="1:8" ht="19" thickTop="1" thickBot="1" x14ac:dyDescent="0.25">
      <c r="A883" s="40">
        <v>64180</v>
      </c>
      <c r="B883" s="49" t="s">
        <v>845</v>
      </c>
      <c r="C883" s="35"/>
      <c r="D883" s="36">
        <v>680</v>
      </c>
      <c r="E883" s="37">
        <v>1000</v>
      </c>
      <c r="F883" s="38" t="s">
        <v>815</v>
      </c>
      <c r="G883" s="47" t="s">
        <v>2353</v>
      </c>
      <c r="H883" s="4"/>
    </row>
    <row r="884" spans="1:8" ht="19" thickTop="1" thickBot="1" x14ac:dyDescent="0.25">
      <c r="A884" s="40">
        <v>64181</v>
      </c>
      <c r="B884" s="49" t="s">
        <v>846</v>
      </c>
      <c r="C884" s="35"/>
      <c r="D884" s="36">
        <v>575</v>
      </c>
      <c r="E884" s="37">
        <v>1000</v>
      </c>
      <c r="F884" s="38" t="s">
        <v>815</v>
      </c>
      <c r="G884" s="47" t="s">
        <v>2354</v>
      </c>
      <c r="H884" s="4"/>
    </row>
    <row r="885" spans="1:8" ht="19" thickTop="1" thickBot="1" x14ac:dyDescent="0.25">
      <c r="A885" s="40">
        <v>64182</v>
      </c>
      <c r="B885" s="49" t="s">
        <v>847</v>
      </c>
      <c r="C885" s="35"/>
      <c r="D885" s="36">
        <v>745</v>
      </c>
      <c r="E885" s="37">
        <v>1000</v>
      </c>
      <c r="F885" s="38" t="s">
        <v>817</v>
      </c>
      <c r="G885" s="47" t="s">
        <v>2355</v>
      </c>
      <c r="H885" s="4"/>
    </row>
    <row r="886" spans="1:8" ht="19" thickTop="1" thickBot="1" x14ac:dyDescent="0.25">
      <c r="A886" s="40">
        <v>64183</v>
      </c>
      <c r="B886" s="49" t="s">
        <v>848</v>
      </c>
      <c r="C886" s="35"/>
      <c r="D886" s="36">
        <v>865</v>
      </c>
      <c r="E886" s="37">
        <v>1000</v>
      </c>
      <c r="F886" s="38" t="s">
        <v>815</v>
      </c>
      <c r="G886" s="47" t="s">
        <v>2356</v>
      </c>
      <c r="H886" s="4"/>
    </row>
    <row r="887" spans="1:8" ht="19" thickTop="1" thickBot="1" x14ac:dyDescent="0.25">
      <c r="A887" s="40">
        <v>64184</v>
      </c>
      <c r="B887" s="49" t="s">
        <v>849</v>
      </c>
      <c r="C887" s="35"/>
      <c r="D887" s="36">
        <v>655</v>
      </c>
      <c r="E887" s="37">
        <v>1000</v>
      </c>
      <c r="F887" s="38" t="s">
        <v>815</v>
      </c>
      <c r="G887" s="47" t="s">
        <v>2357</v>
      </c>
      <c r="H887" s="4"/>
    </row>
    <row r="888" spans="1:8" ht="19" thickTop="1" thickBot="1" x14ac:dyDescent="0.25">
      <c r="A888" s="40">
        <v>64185</v>
      </c>
      <c r="B888" s="49" t="s">
        <v>850</v>
      </c>
      <c r="C888" s="35"/>
      <c r="D888" s="36">
        <v>800</v>
      </c>
      <c r="E888" s="37">
        <v>1000</v>
      </c>
      <c r="F888" s="38" t="s">
        <v>817</v>
      </c>
      <c r="G888" s="47" t="s">
        <v>2358</v>
      </c>
      <c r="H888" s="4"/>
    </row>
    <row r="889" spans="1:8" ht="19" thickTop="1" thickBot="1" x14ac:dyDescent="0.25">
      <c r="A889" s="40">
        <v>64190</v>
      </c>
      <c r="B889" s="49" t="s">
        <v>851</v>
      </c>
      <c r="C889" s="35"/>
      <c r="D889" s="36">
        <v>645</v>
      </c>
      <c r="E889" s="37">
        <v>1000</v>
      </c>
      <c r="F889" s="38" t="s">
        <v>815</v>
      </c>
      <c r="G889" s="47" t="s">
        <v>2359</v>
      </c>
      <c r="H889" s="4"/>
    </row>
    <row r="890" spans="1:8" ht="19" thickTop="1" thickBot="1" x14ac:dyDescent="0.25">
      <c r="A890" s="40">
        <v>64192</v>
      </c>
      <c r="B890" s="49" t="s">
        <v>852</v>
      </c>
      <c r="C890" s="35"/>
      <c r="D890" s="36">
        <v>305</v>
      </c>
      <c r="E890" s="37">
        <v>1000</v>
      </c>
      <c r="F890" s="38" t="s">
        <v>817</v>
      </c>
      <c r="G890" s="47" t="s">
        <v>2360</v>
      </c>
      <c r="H890" s="4"/>
    </row>
    <row r="891" spans="1:8" ht="19" thickTop="1" thickBot="1" x14ac:dyDescent="0.25">
      <c r="A891" s="40">
        <v>64193</v>
      </c>
      <c r="B891" s="49" t="s">
        <v>853</v>
      </c>
      <c r="C891" s="35"/>
      <c r="D891" s="36">
        <v>555</v>
      </c>
      <c r="E891" s="37">
        <v>1000</v>
      </c>
      <c r="F891" s="38" t="s">
        <v>815</v>
      </c>
      <c r="G891" s="47" t="s">
        <v>2361</v>
      </c>
      <c r="H891" s="4"/>
    </row>
    <row r="892" spans="1:8" ht="19" thickTop="1" thickBot="1" x14ac:dyDescent="0.25">
      <c r="A892" s="40">
        <v>64194</v>
      </c>
      <c r="B892" s="49" t="s">
        <v>854</v>
      </c>
      <c r="C892" s="35"/>
      <c r="D892" s="36">
        <v>720</v>
      </c>
      <c r="E892" s="37">
        <v>1000</v>
      </c>
      <c r="F892" s="38" t="s">
        <v>815</v>
      </c>
      <c r="G892" s="47" t="s">
        <v>2362</v>
      </c>
      <c r="H892" s="4"/>
    </row>
    <row r="893" spans="1:8" ht="19" thickTop="1" thickBot="1" x14ac:dyDescent="0.25">
      <c r="A893" s="40">
        <v>64195</v>
      </c>
      <c r="B893" s="49" t="s">
        <v>855</v>
      </c>
      <c r="C893" s="35"/>
      <c r="D893" s="36">
        <v>505</v>
      </c>
      <c r="E893" s="37">
        <v>1000</v>
      </c>
      <c r="F893" s="38" t="s">
        <v>815</v>
      </c>
      <c r="G893" s="47" t="s">
        <v>2363</v>
      </c>
      <c r="H893" s="4"/>
    </row>
    <row r="894" spans="1:8" ht="19" thickTop="1" thickBot="1" x14ac:dyDescent="0.25">
      <c r="A894" s="40">
        <v>64240</v>
      </c>
      <c r="B894" s="49" t="s">
        <v>856</v>
      </c>
      <c r="C894" s="35"/>
      <c r="D894" s="36">
        <v>310</v>
      </c>
      <c r="E894" s="37">
        <v>1000</v>
      </c>
      <c r="F894" s="38" t="s">
        <v>817</v>
      </c>
      <c r="G894" s="47" t="s">
        <v>2364</v>
      </c>
      <c r="H894" s="4"/>
    </row>
    <row r="895" spans="1:8" ht="19" thickTop="1" thickBot="1" x14ac:dyDescent="0.25">
      <c r="A895" s="40">
        <v>64242</v>
      </c>
      <c r="B895" s="49" t="s">
        <v>857</v>
      </c>
      <c r="C895" s="35"/>
      <c r="D895" s="36">
        <v>455</v>
      </c>
      <c r="E895" s="37">
        <v>1000</v>
      </c>
      <c r="F895" s="38" t="s">
        <v>815</v>
      </c>
      <c r="G895" s="47" t="s">
        <v>2365</v>
      </c>
      <c r="H895" s="4"/>
    </row>
    <row r="896" spans="1:8" ht="19" thickTop="1" thickBot="1" x14ac:dyDescent="0.25">
      <c r="A896" s="40">
        <v>64247</v>
      </c>
      <c r="B896" s="49" t="s">
        <v>858</v>
      </c>
      <c r="C896" s="35"/>
      <c r="D896" s="36">
        <v>335</v>
      </c>
      <c r="E896" s="37">
        <v>1000</v>
      </c>
      <c r="F896" s="38" t="s">
        <v>817</v>
      </c>
      <c r="G896" s="47" t="s">
        <v>2366</v>
      </c>
      <c r="H896" s="4"/>
    </row>
    <row r="897" spans="1:8" ht="19" thickTop="1" thickBot="1" x14ac:dyDescent="0.25">
      <c r="A897" s="40">
        <v>64248</v>
      </c>
      <c r="B897" s="49" t="s">
        <v>859</v>
      </c>
      <c r="C897" s="35"/>
      <c r="D897" s="36">
        <v>485</v>
      </c>
      <c r="E897" s="37">
        <v>1000</v>
      </c>
      <c r="F897" s="38" t="s">
        <v>815</v>
      </c>
      <c r="G897" s="47" t="s">
        <v>2367</v>
      </c>
      <c r="H897" s="4"/>
    </row>
    <row r="898" spans="1:8" ht="19" thickTop="1" thickBot="1" x14ac:dyDescent="0.25">
      <c r="A898" s="40">
        <v>64255</v>
      </c>
      <c r="B898" s="49" t="s">
        <v>860</v>
      </c>
      <c r="C898" s="35"/>
      <c r="D898" s="36">
        <v>345</v>
      </c>
      <c r="E898" s="37">
        <v>1000</v>
      </c>
      <c r="F898" s="38" t="s">
        <v>817</v>
      </c>
      <c r="G898" s="47" t="s">
        <v>2368</v>
      </c>
      <c r="H898" s="4"/>
    </row>
    <row r="899" spans="1:8" ht="19" thickTop="1" thickBot="1" x14ac:dyDescent="0.25">
      <c r="A899" s="40">
        <v>64260</v>
      </c>
      <c r="B899" s="49" t="s">
        <v>861</v>
      </c>
      <c r="C899" s="35"/>
      <c r="D899" s="36">
        <v>355</v>
      </c>
      <c r="E899" s="37">
        <v>1000</v>
      </c>
      <c r="F899" s="38" t="s">
        <v>817</v>
      </c>
      <c r="G899" s="47" t="s">
        <v>2369</v>
      </c>
      <c r="H899" s="4"/>
    </row>
    <row r="900" spans="1:8" ht="19" thickTop="1" thickBot="1" x14ac:dyDescent="0.25">
      <c r="A900" s="40">
        <v>64262</v>
      </c>
      <c r="B900" s="49" t="s">
        <v>862</v>
      </c>
      <c r="C900" s="35"/>
      <c r="D900" s="36">
        <v>495</v>
      </c>
      <c r="E900" s="37">
        <v>1000</v>
      </c>
      <c r="F900" s="38" t="s">
        <v>817</v>
      </c>
      <c r="G900" s="47" t="s">
        <v>2370</v>
      </c>
      <c r="H900" s="4"/>
    </row>
    <row r="901" spans="1:8" ht="19" thickTop="1" thickBot="1" x14ac:dyDescent="0.25">
      <c r="A901" s="40">
        <v>64265</v>
      </c>
      <c r="B901" s="49" t="s">
        <v>863</v>
      </c>
      <c r="C901" s="35"/>
      <c r="D901" s="36">
        <v>525</v>
      </c>
      <c r="E901" s="37">
        <v>1000</v>
      </c>
      <c r="F901" s="38" t="s">
        <v>815</v>
      </c>
      <c r="G901" s="47" t="s">
        <v>2371</v>
      </c>
      <c r="H901" s="4"/>
    </row>
    <row r="902" spans="1:8" ht="19" thickTop="1" thickBot="1" x14ac:dyDescent="0.25">
      <c r="A902" s="40">
        <v>64266</v>
      </c>
      <c r="B902" s="49" t="s">
        <v>864</v>
      </c>
      <c r="C902" s="35"/>
      <c r="D902" s="36">
        <v>600</v>
      </c>
      <c r="E902" s="37">
        <v>1000</v>
      </c>
      <c r="F902" s="38" t="s">
        <v>815</v>
      </c>
      <c r="G902" s="47" t="s">
        <v>2372</v>
      </c>
      <c r="H902" s="4"/>
    </row>
    <row r="903" spans="1:8" ht="19" thickTop="1" thickBot="1" x14ac:dyDescent="0.25">
      <c r="A903" s="40">
        <v>64270</v>
      </c>
      <c r="B903" s="49" t="s">
        <v>865</v>
      </c>
      <c r="C903" s="35"/>
      <c r="D903" s="36">
        <v>73.3</v>
      </c>
      <c r="E903" s="37">
        <v>1000</v>
      </c>
      <c r="F903" s="38" t="s">
        <v>815</v>
      </c>
      <c r="G903" s="47" t="s">
        <v>2373</v>
      </c>
      <c r="H903" s="4"/>
    </row>
    <row r="904" spans="1:8" ht="19" thickTop="1" thickBot="1" x14ac:dyDescent="0.25">
      <c r="A904" s="40">
        <v>64271</v>
      </c>
      <c r="B904" s="49" t="s">
        <v>866</v>
      </c>
      <c r="C904" s="35"/>
      <c r="D904" s="36">
        <v>475</v>
      </c>
      <c r="E904" s="37">
        <v>1000</v>
      </c>
      <c r="F904" s="38" t="s">
        <v>815</v>
      </c>
      <c r="G904" s="47" t="s">
        <v>2374</v>
      </c>
      <c r="H904" s="4"/>
    </row>
    <row r="905" spans="1:8" ht="19" thickTop="1" thickBot="1" x14ac:dyDescent="0.25">
      <c r="A905" s="40">
        <v>64272</v>
      </c>
      <c r="B905" s="49" t="s">
        <v>867</v>
      </c>
      <c r="C905" s="35"/>
      <c r="D905" s="36">
        <v>510</v>
      </c>
      <c r="E905" s="37">
        <v>1000</v>
      </c>
      <c r="F905" s="38" t="s">
        <v>815</v>
      </c>
      <c r="G905" s="47" t="s">
        <v>2375</v>
      </c>
      <c r="H905" s="4"/>
    </row>
    <row r="906" spans="1:8" ht="19" thickTop="1" thickBot="1" x14ac:dyDescent="0.25">
      <c r="A906" s="40">
        <v>64273</v>
      </c>
      <c r="B906" s="49" t="s">
        <v>868</v>
      </c>
      <c r="C906" s="35"/>
      <c r="D906" s="36">
        <v>550</v>
      </c>
      <c r="E906" s="37">
        <v>1000</v>
      </c>
      <c r="F906" s="38" t="s">
        <v>815</v>
      </c>
      <c r="G906" s="47" t="s">
        <v>2376</v>
      </c>
      <c r="H906" s="4"/>
    </row>
    <row r="907" spans="1:8" ht="19" thickTop="1" thickBot="1" x14ac:dyDescent="0.25">
      <c r="A907" s="40">
        <v>64274</v>
      </c>
      <c r="B907" s="49" t="s">
        <v>869</v>
      </c>
      <c r="C907" s="35"/>
      <c r="D907" s="36">
        <v>755</v>
      </c>
      <c r="E907" s="37">
        <v>1000</v>
      </c>
      <c r="F907" s="38" t="s">
        <v>815</v>
      </c>
      <c r="G907" s="47" t="s">
        <v>2377</v>
      </c>
      <c r="H907" s="4"/>
    </row>
    <row r="908" spans="1:8" ht="19" thickTop="1" thickBot="1" x14ac:dyDescent="0.25">
      <c r="A908" s="40">
        <v>64275</v>
      </c>
      <c r="B908" s="49" t="s">
        <v>870</v>
      </c>
      <c r="C908" s="35"/>
      <c r="D908" s="36">
        <v>880</v>
      </c>
      <c r="E908" s="37">
        <v>1000</v>
      </c>
      <c r="F908" s="38" t="s">
        <v>815</v>
      </c>
      <c r="G908" s="47" t="s">
        <v>2378</v>
      </c>
      <c r="H908" s="4"/>
    </row>
    <row r="909" spans="1:8" ht="19" thickTop="1" thickBot="1" x14ac:dyDescent="0.25">
      <c r="A909" s="40">
        <v>64276</v>
      </c>
      <c r="B909" s="49" t="s">
        <v>871</v>
      </c>
      <c r="C909" s="35"/>
      <c r="D909" s="36">
        <v>530</v>
      </c>
      <c r="E909" s="37">
        <v>1000</v>
      </c>
      <c r="F909" s="38" t="s">
        <v>815</v>
      </c>
      <c r="G909" s="47" t="s">
        <v>2379</v>
      </c>
      <c r="H909" s="4"/>
    </row>
    <row r="910" spans="1:8" ht="19" thickTop="1" thickBot="1" x14ac:dyDescent="0.25">
      <c r="A910" s="40">
        <v>64277</v>
      </c>
      <c r="B910" s="49" t="s">
        <v>872</v>
      </c>
      <c r="C910" s="35"/>
      <c r="D910" s="36">
        <v>320</v>
      </c>
      <c r="E910" s="37">
        <v>1000</v>
      </c>
      <c r="F910" s="38" t="s">
        <v>817</v>
      </c>
      <c r="G910" s="47" t="s">
        <v>2380</v>
      </c>
      <c r="H910" s="4"/>
    </row>
    <row r="911" spans="1:8" ht="19" thickTop="1" thickBot="1" x14ac:dyDescent="0.25">
      <c r="A911" s="40">
        <v>64278</v>
      </c>
      <c r="B911" s="49" t="s">
        <v>873</v>
      </c>
      <c r="C911" s="35"/>
      <c r="D911" s="36">
        <v>410</v>
      </c>
      <c r="E911" s="37">
        <v>1000</v>
      </c>
      <c r="F911" s="38" t="s">
        <v>817</v>
      </c>
      <c r="G911" s="47" t="s">
        <v>2381</v>
      </c>
      <c r="H911" s="4"/>
    </row>
    <row r="912" spans="1:8" ht="19" thickTop="1" thickBot="1" x14ac:dyDescent="0.25">
      <c r="A912" s="40">
        <v>64279</v>
      </c>
      <c r="B912" s="49" t="s">
        <v>874</v>
      </c>
      <c r="C912" s="35"/>
      <c r="D912" s="36">
        <v>715</v>
      </c>
      <c r="E912" s="37">
        <v>1000</v>
      </c>
      <c r="F912" s="38" t="s">
        <v>815</v>
      </c>
      <c r="G912" s="47" t="s">
        <v>2382</v>
      </c>
      <c r="H912" s="4"/>
    </row>
    <row r="913" spans="1:8" ht="19" thickTop="1" thickBot="1" x14ac:dyDescent="0.25">
      <c r="A913" s="40">
        <v>64280</v>
      </c>
      <c r="B913" s="49" t="s">
        <v>875</v>
      </c>
      <c r="C913" s="35"/>
      <c r="D913" s="36">
        <v>700</v>
      </c>
      <c r="E913" s="37">
        <v>1000</v>
      </c>
      <c r="F913" s="38" t="s">
        <v>815</v>
      </c>
      <c r="G913" s="47" t="s">
        <v>2383</v>
      </c>
      <c r="H913" s="4"/>
    </row>
    <row r="914" spans="1:8" ht="19" thickTop="1" thickBot="1" x14ac:dyDescent="0.25">
      <c r="A914" s="40">
        <v>64281</v>
      </c>
      <c r="B914" s="49" t="s">
        <v>876</v>
      </c>
      <c r="C914" s="35"/>
      <c r="D914" s="36">
        <v>515</v>
      </c>
      <c r="E914" s="37">
        <v>1000</v>
      </c>
      <c r="F914" s="38" t="s">
        <v>815</v>
      </c>
      <c r="G914" s="47" t="s">
        <v>2384</v>
      </c>
      <c r="H914" s="4"/>
    </row>
    <row r="915" spans="1:8" ht="19" thickTop="1" thickBot="1" x14ac:dyDescent="0.25">
      <c r="A915" s="40">
        <v>64282</v>
      </c>
      <c r="B915" s="49" t="s">
        <v>874</v>
      </c>
      <c r="C915" s="35"/>
      <c r="D915" s="36">
        <v>715</v>
      </c>
      <c r="E915" s="37">
        <v>1000</v>
      </c>
      <c r="F915" s="38" t="s">
        <v>815</v>
      </c>
      <c r="G915" s="47" t="s">
        <v>2385</v>
      </c>
      <c r="H915" s="4"/>
    </row>
    <row r="916" spans="1:8" ht="19" thickTop="1" thickBot="1" x14ac:dyDescent="0.25">
      <c r="A916" s="40">
        <v>64310</v>
      </c>
      <c r="B916" s="49" t="s">
        <v>877</v>
      </c>
      <c r="C916" s="35"/>
      <c r="D916" s="36">
        <v>755</v>
      </c>
      <c r="E916" s="37">
        <v>1000</v>
      </c>
      <c r="F916" s="38" t="s">
        <v>815</v>
      </c>
      <c r="G916" s="47" t="s">
        <v>2386</v>
      </c>
      <c r="H916" s="4"/>
    </row>
    <row r="917" spans="1:8" ht="19" thickTop="1" thickBot="1" x14ac:dyDescent="0.25">
      <c r="A917" s="40">
        <v>64320</v>
      </c>
      <c r="B917" s="49" t="s">
        <v>878</v>
      </c>
      <c r="C917" s="35"/>
      <c r="D917" s="36">
        <v>805</v>
      </c>
      <c r="E917" s="37">
        <v>1000</v>
      </c>
      <c r="F917" s="38" t="s">
        <v>815</v>
      </c>
      <c r="G917" s="47" t="s">
        <v>2387</v>
      </c>
      <c r="H917" s="4"/>
    </row>
    <row r="918" spans="1:8" ht="19" thickTop="1" thickBot="1" x14ac:dyDescent="0.25">
      <c r="A918" s="40">
        <v>64340</v>
      </c>
      <c r="B918" s="49" t="s">
        <v>879</v>
      </c>
      <c r="C918" s="35"/>
      <c r="D918" s="36">
        <v>640</v>
      </c>
      <c r="E918" s="37">
        <v>1000</v>
      </c>
      <c r="F918" s="38" t="s">
        <v>817</v>
      </c>
      <c r="G918" s="47" t="s">
        <v>2388</v>
      </c>
      <c r="H918" s="4"/>
    </row>
    <row r="919" spans="1:8" ht="19" thickTop="1" thickBot="1" x14ac:dyDescent="0.25">
      <c r="A919" s="40">
        <v>64341</v>
      </c>
      <c r="B919" s="49" t="s">
        <v>880</v>
      </c>
      <c r="C919" s="35"/>
      <c r="D919" s="36">
        <v>925</v>
      </c>
      <c r="E919" s="37">
        <v>1000</v>
      </c>
      <c r="F919" s="38" t="s">
        <v>815</v>
      </c>
      <c r="G919" s="47" t="s">
        <v>2389</v>
      </c>
      <c r="H919" s="4"/>
    </row>
    <row r="920" spans="1:8" ht="19" thickTop="1" thickBot="1" x14ac:dyDescent="0.25">
      <c r="A920" s="40">
        <v>64375</v>
      </c>
      <c r="B920" s="49" t="s">
        <v>881</v>
      </c>
      <c r="C920" s="35"/>
      <c r="D920" s="36">
        <v>405</v>
      </c>
      <c r="E920" s="37">
        <v>1000</v>
      </c>
      <c r="F920" s="38" t="s">
        <v>817</v>
      </c>
      <c r="G920" s="47" t="s">
        <v>2390</v>
      </c>
      <c r="H920" s="4"/>
    </row>
    <row r="921" spans="1:8" ht="19" thickTop="1" thickBot="1" x14ac:dyDescent="0.25">
      <c r="A921" s="40">
        <v>64387</v>
      </c>
      <c r="B921" s="49" t="s">
        <v>882</v>
      </c>
      <c r="C921" s="35"/>
      <c r="D921" s="36">
        <v>755</v>
      </c>
      <c r="E921" s="37">
        <v>1000</v>
      </c>
      <c r="F921" s="38" t="s">
        <v>815</v>
      </c>
      <c r="G921" s="47" t="s">
        <v>2391</v>
      </c>
      <c r="H921" s="4"/>
    </row>
    <row r="922" spans="1:8" ht="19" thickTop="1" thickBot="1" x14ac:dyDescent="0.25">
      <c r="A922" s="40">
        <v>64388</v>
      </c>
      <c r="B922" s="49" t="s">
        <v>883</v>
      </c>
      <c r="C922" s="35"/>
      <c r="D922" s="36">
        <v>640</v>
      </c>
      <c r="E922" s="37">
        <v>1000</v>
      </c>
      <c r="F922" s="38" t="s">
        <v>815</v>
      </c>
      <c r="G922" s="47" t="s">
        <v>2392</v>
      </c>
      <c r="H922" s="4"/>
    </row>
    <row r="923" spans="1:8" ht="19" thickTop="1" thickBot="1" x14ac:dyDescent="0.25">
      <c r="A923" s="40">
        <v>64389</v>
      </c>
      <c r="B923" s="49" t="s">
        <v>884</v>
      </c>
      <c r="C923" s="35"/>
      <c r="D923" s="36">
        <v>505</v>
      </c>
      <c r="E923" s="37">
        <v>1000</v>
      </c>
      <c r="F923" s="38" t="s">
        <v>815</v>
      </c>
      <c r="G923" s="47" t="s">
        <v>2393</v>
      </c>
      <c r="H923" s="4"/>
    </row>
    <row r="924" spans="1:8" ht="19" thickTop="1" thickBot="1" x14ac:dyDescent="0.25">
      <c r="A924" s="40">
        <v>64390</v>
      </c>
      <c r="B924" s="49" t="s">
        <v>885</v>
      </c>
      <c r="C924" s="35"/>
      <c r="D924" s="36">
        <v>730</v>
      </c>
      <c r="E924" s="37">
        <v>1000</v>
      </c>
      <c r="F924" s="38" t="s">
        <v>817</v>
      </c>
      <c r="G924" s="47" t="s">
        <v>2394</v>
      </c>
      <c r="H924" s="4"/>
    </row>
    <row r="925" spans="1:8" ht="19" thickTop="1" thickBot="1" x14ac:dyDescent="0.25">
      <c r="A925" s="40">
        <v>64391</v>
      </c>
      <c r="B925" s="49" t="s">
        <v>886</v>
      </c>
      <c r="C925" s="35"/>
      <c r="D925" s="36">
        <v>430</v>
      </c>
      <c r="E925" s="37">
        <v>1000</v>
      </c>
      <c r="F925" s="38" t="s">
        <v>817</v>
      </c>
      <c r="G925" s="47" t="s">
        <v>2395</v>
      </c>
      <c r="H925" s="4"/>
    </row>
    <row r="926" spans="1:8" ht="19" thickTop="1" thickBot="1" x14ac:dyDescent="0.25">
      <c r="A926" s="40">
        <v>64392</v>
      </c>
      <c r="B926" s="49" t="s">
        <v>887</v>
      </c>
      <c r="C926" s="35"/>
      <c r="D926" s="36">
        <v>680</v>
      </c>
      <c r="E926" s="37">
        <v>1000</v>
      </c>
      <c r="F926" s="38" t="s">
        <v>815</v>
      </c>
      <c r="G926" s="47" t="s">
        <v>2396</v>
      </c>
      <c r="H926" s="4"/>
    </row>
    <row r="927" spans="1:8" ht="19" thickTop="1" thickBot="1" x14ac:dyDescent="0.25">
      <c r="A927" s="40">
        <v>64393</v>
      </c>
      <c r="B927" s="49" t="s">
        <v>888</v>
      </c>
      <c r="C927" s="35"/>
      <c r="D927" s="36">
        <v>665</v>
      </c>
      <c r="E927" s="37">
        <v>1000</v>
      </c>
      <c r="F927" s="38" t="s">
        <v>817</v>
      </c>
      <c r="G927" s="47" t="s">
        <v>2397</v>
      </c>
      <c r="H927" s="4"/>
    </row>
    <row r="928" spans="1:8" ht="19" thickTop="1" thickBot="1" x14ac:dyDescent="0.25">
      <c r="A928" s="40">
        <v>64394</v>
      </c>
      <c r="B928" s="49" t="s">
        <v>889</v>
      </c>
      <c r="C928" s="35"/>
      <c r="D928" s="36">
        <v>630</v>
      </c>
      <c r="E928" s="37">
        <v>1000</v>
      </c>
      <c r="F928" s="38" t="s">
        <v>817</v>
      </c>
      <c r="G928" s="47" t="s">
        <v>2398</v>
      </c>
      <c r="H928" s="4"/>
    </row>
    <row r="929" spans="1:8" ht="19" thickTop="1" thickBot="1" x14ac:dyDescent="0.25">
      <c r="A929" s="40">
        <v>64395</v>
      </c>
      <c r="B929" s="49" t="s">
        <v>890</v>
      </c>
      <c r="C929" s="35"/>
      <c r="D929" s="36">
        <v>780</v>
      </c>
      <c r="E929" s="37">
        <v>1000</v>
      </c>
      <c r="F929" s="38" t="s">
        <v>817</v>
      </c>
      <c r="G929" s="47" t="s">
        <v>2399</v>
      </c>
      <c r="H929" s="4"/>
    </row>
    <row r="930" spans="1:8" ht="19" thickTop="1" thickBot="1" x14ac:dyDescent="0.25">
      <c r="A930" s="40">
        <v>64396</v>
      </c>
      <c r="B930" s="49" t="s">
        <v>891</v>
      </c>
      <c r="C930" s="35"/>
      <c r="D930" s="36">
        <v>1105</v>
      </c>
      <c r="E930" s="37">
        <v>1000</v>
      </c>
      <c r="F930" s="38" t="s">
        <v>815</v>
      </c>
      <c r="G930" s="47" t="s">
        <v>2400</v>
      </c>
      <c r="H930" s="4"/>
    </row>
    <row r="931" spans="1:8" ht="19" thickTop="1" thickBot="1" x14ac:dyDescent="0.25">
      <c r="A931" s="40">
        <v>64397</v>
      </c>
      <c r="B931" s="49" t="s">
        <v>892</v>
      </c>
      <c r="C931" s="35"/>
      <c r="D931" s="36">
        <v>435</v>
      </c>
      <c r="E931" s="37">
        <v>1000</v>
      </c>
      <c r="F931" s="38" t="s">
        <v>815</v>
      </c>
      <c r="G931" s="47" t="s">
        <v>2401</v>
      </c>
      <c r="H931" s="4"/>
    </row>
    <row r="932" spans="1:8" ht="19" thickTop="1" thickBot="1" x14ac:dyDescent="0.25">
      <c r="A932" s="40">
        <v>64398</v>
      </c>
      <c r="B932" s="49" t="s">
        <v>893</v>
      </c>
      <c r="C932" s="35"/>
      <c r="D932" s="36">
        <v>435</v>
      </c>
      <c r="E932" s="37">
        <v>1000</v>
      </c>
      <c r="F932" s="38" t="s">
        <v>815</v>
      </c>
      <c r="G932" s="47" t="s">
        <v>2402</v>
      </c>
      <c r="H932" s="4"/>
    </row>
    <row r="933" spans="1:8" ht="19" thickTop="1" thickBot="1" x14ac:dyDescent="0.25">
      <c r="A933" s="40">
        <v>64399</v>
      </c>
      <c r="B933" s="49" t="s">
        <v>894</v>
      </c>
      <c r="C933" s="35"/>
      <c r="D933" s="36">
        <v>455</v>
      </c>
      <c r="E933" s="37">
        <v>1000</v>
      </c>
      <c r="F933" s="38" t="s">
        <v>815</v>
      </c>
      <c r="G933" s="47" t="s">
        <v>2403</v>
      </c>
      <c r="H933" s="4"/>
    </row>
    <row r="934" spans="1:8" ht="19" thickTop="1" thickBot="1" x14ac:dyDescent="0.25">
      <c r="A934" s="40">
        <v>64401</v>
      </c>
      <c r="B934" s="49" t="s">
        <v>895</v>
      </c>
      <c r="C934" s="35"/>
      <c r="D934" s="36">
        <v>265</v>
      </c>
      <c r="E934" s="37">
        <v>1000</v>
      </c>
      <c r="F934" s="38" t="s">
        <v>815</v>
      </c>
      <c r="G934" s="47" t="s">
        <v>2404</v>
      </c>
      <c r="H934" s="4"/>
    </row>
    <row r="935" spans="1:8" ht="19" thickTop="1" thickBot="1" x14ac:dyDescent="0.25">
      <c r="A935" s="40">
        <v>64402</v>
      </c>
      <c r="B935" s="49" t="s">
        <v>896</v>
      </c>
      <c r="C935" s="35"/>
      <c r="D935" s="36">
        <v>290</v>
      </c>
      <c r="E935" s="37">
        <v>1000</v>
      </c>
      <c r="F935" s="38" t="s">
        <v>815</v>
      </c>
      <c r="G935" s="47" t="s">
        <v>2405</v>
      </c>
      <c r="H935" s="4"/>
    </row>
    <row r="936" spans="1:8" ht="19" thickTop="1" thickBot="1" x14ac:dyDescent="0.25">
      <c r="A936" s="40">
        <v>64403</v>
      </c>
      <c r="B936" s="49" t="s">
        <v>897</v>
      </c>
      <c r="C936" s="35"/>
      <c r="D936" s="36">
        <v>265</v>
      </c>
      <c r="E936" s="37">
        <v>1000</v>
      </c>
      <c r="F936" s="38" t="s">
        <v>815</v>
      </c>
      <c r="G936" s="47" t="s">
        <v>2406</v>
      </c>
      <c r="H936" s="4"/>
    </row>
    <row r="937" spans="1:8" ht="19" thickTop="1" thickBot="1" x14ac:dyDescent="0.25">
      <c r="A937" s="40">
        <v>64410</v>
      </c>
      <c r="B937" s="49" t="s">
        <v>898</v>
      </c>
      <c r="C937" s="35"/>
      <c r="D937" s="36">
        <v>247.5</v>
      </c>
      <c r="E937" s="37">
        <v>1000</v>
      </c>
      <c r="F937" s="38" t="s">
        <v>817</v>
      </c>
      <c r="G937" s="47" t="s">
        <v>2407</v>
      </c>
      <c r="H937" s="4"/>
    </row>
    <row r="938" spans="1:8" ht="19" thickTop="1" thickBot="1" x14ac:dyDescent="0.25">
      <c r="A938" s="40">
        <v>64411</v>
      </c>
      <c r="B938" s="49" t="s">
        <v>899</v>
      </c>
      <c r="C938" s="35"/>
      <c r="D938" s="36">
        <v>247.5</v>
      </c>
      <c r="E938" s="37">
        <v>1000</v>
      </c>
      <c r="F938" s="38" t="s">
        <v>817</v>
      </c>
      <c r="G938" s="47" t="s">
        <v>2408</v>
      </c>
      <c r="H938" s="4"/>
    </row>
    <row r="939" spans="1:8" ht="19" thickTop="1" thickBot="1" x14ac:dyDescent="0.25">
      <c r="A939" s="40">
        <v>64412</v>
      </c>
      <c r="B939" s="49" t="s">
        <v>900</v>
      </c>
      <c r="C939" s="35"/>
      <c r="D939" s="36">
        <v>247.5</v>
      </c>
      <c r="E939" s="37">
        <v>1000</v>
      </c>
      <c r="F939" s="38" t="s">
        <v>817</v>
      </c>
      <c r="G939" s="47" t="s">
        <v>2409</v>
      </c>
      <c r="H939" s="4"/>
    </row>
    <row r="940" spans="1:8" ht="19" thickTop="1" thickBot="1" x14ac:dyDescent="0.25">
      <c r="A940" s="40">
        <v>64413</v>
      </c>
      <c r="B940" s="49" t="s">
        <v>901</v>
      </c>
      <c r="C940" s="35"/>
      <c r="D940" s="36">
        <v>247.5</v>
      </c>
      <c r="E940" s="37">
        <v>1000</v>
      </c>
      <c r="F940" s="38" t="s">
        <v>817</v>
      </c>
      <c r="G940" s="47" t="s">
        <v>2410</v>
      </c>
      <c r="H940" s="4"/>
    </row>
    <row r="941" spans="1:8" ht="19" thickTop="1" thickBot="1" x14ac:dyDescent="0.25">
      <c r="A941" s="40">
        <v>64414</v>
      </c>
      <c r="B941" s="49" t="s">
        <v>902</v>
      </c>
      <c r="C941" s="35"/>
      <c r="D941" s="36">
        <v>247.5</v>
      </c>
      <c r="E941" s="37">
        <v>1000</v>
      </c>
      <c r="F941" s="38" t="s">
        <v>817</v>
      </c>
      <c r="G941" s="47" t="s">
        <v>2411</v>
      </c>
      <c r="H941" s="4"/>
    </row>
    <row r="942" spans="1:8" ht="19" thickTop="1" thickBot="1" x14ac:dyDescent="0.25">
      <c r="A942" s="40">
        <v>64415</v>
      </c>
      <c r="B942" s="49" t="s">
        <v>903</v>
      </c>
      <c r="C942" s="35"/>
      <c r="D942" s="36">
        <v>247.5</v>
      </c>
      <c r="E942" s="37">
        <v>1000</v>
      </c>
      <c r="F942" s="38" t="s">
        <v>817</v>
      </c>
      <c r="G942" s="47" t="s">
        <v>2412</v>
      </c>
      <c r="H942" s="4"/>
    </row>
    <row r="943" spans="1:8" ht="19" thickTop="1" thickBot="1" x14ac:dyDescent="0.25">
      <c r="A943" s="40">
        <v>64416</v>
      </c>
      <c r="B943" s="49" t="s">
        <v>904</v>
      </c>
      <c r="C943" s="35"/>
      <c r="D943" s="36">
        <v>263.25</v>
      </c>
      <c r="E943" s="37">
        <v>1000</v>
      </c>
      <c r="F943" s="38" t="s">
        <v>817</v>
      </c>
      <c r="G943" s="47" t="s">
        <v>2413</v>
      </c>
      <c r="H943" s="4"/>
    </row>
    <row r="944" spans="1:8" ht="19" thickTop="1" thickBot="1" x14ac:dyDescent="0.25">
      <c r="A944" s="40">
        <v>64417</v>
      </c>
      <c r="B944" s="49" t="s">
        <v>905</v>
      </c>
      <c r="C944" s="35"/>
      <c r="D944" s="36">
        <v>247.5</v>
      </c>
      <c r="E944" s="37">
        <v>1000</v>
      </c>
      <c r="F944" s="38" t="s">
        <v>817</v>
      </c>
      <c r="G944" s="47" t="s">
        <v>2414</v>
      </c>
      <c r="H944" s="4"/>
    </row>
    <row r="945" spans="1:8" ht="19" thickTop="1" thickBot="1" x14ac:dyDescent="0.25">
      <c r="A945" s="40">
        <v>64444</v>
      </c>
      <c r="B945" s="49" t="s">
        <v>906</v>
      </c>
      <c r="C945" s="35"/>
      <c r="D945" s="36">
        <v>390</v>
      </c>
      <c r="E945" s="37">
        <v>1000</v>
      </c>
      <c r="F945" s="38" t="s">
        <v>815</v>
      </c>
      <c r="G945" s="47" t="s">
        <v>2415</v>
      </c>
      <c r="H945" s="4"/>
    </row>
    <row r="946" spans="1:8" ht="19" thickTop="1" thickBot="1" x14ac:dyDescent="0.25">
      <c r="A946" s="40">
        <v>64445</v>
      </c>
      <c r="B946" s="49" t="s">
        <v>907</v>
      </c>
      <c r="C946" s="35"/>
      <c r="D946" s="36">
        <v>390</v>
      </c>
      <c r="E946" s="37">
        <v>1000</v>
      </c>
      <c r="F946" s="38" t="s">
        <v>815</v>
      </c>
      <c r="G946" s="47" t="s">
        <v>2416</v>
      </c>
      <c r="H946" s="4"/>
    </row>
    <row r="947" spans="1:8" ht="19" thickTop="1" thickBot="1" x14ac:dyDescent="0.25">
      <c r="A947" s="40">
        <v>64447</v>
      </c>
      <c r="B947" s="49" t="s">
        <v>908</v>
      </c>
      <c r="C947" s="35"/>
      <c r="D947" s="36">
        <v>185</v>
      </c>
      <c r="E947" s="37">
        <v>1000</v>
      </c>
      <c r="F947" s="38" t="s">
        <v>815</v>
      </c>
      <c r="G947" s="47" t="s">
        <v>2417</v>
      </c>
      <c r="H947" s="4"/>
    </row>
    <row r="948" spans="1:8" ht="19" thickTop="1" thickBot="1" x14ac:dyDescent="0.25">
      <c r="A948" s="40">
        <v>64451</v>
      </c>
      <c r="B948" s="49" t="s">
        <v>909</v>
      </c>
      <c r="C948" s="35"/>
      <c r="D948" s="36">
        <v>23.1</v>
      </c>
      <c r="E948" s="37">
        <v>100</v>
      </c>
      <c r="F948" s="38" t="s">
        <v>815</v>
      </c>
      <c r="G948" s="47" t="s">
        <v>2418</v>
      </c>
      <c r="H948" s="4"/>
    </row>
    <row r="949" spans="1:8" ht="19" thickTop="1" thickBot="1" x14ac:dyDescent="0.25">
      <c r="A949" s="40">
        <v>64456</v>
      </c>
      <c r="B949" s="49" t="s">
        <v>910</v>
      </c>
      <c r="C949" s="35"/>
      <c r="D949" s="36">
        <v>310</v>
      </c>
      <c r="E949" s="37">
        <v>1000</v>
      </c>
      <c r="F949" s="38" t="s">
        <v>815</v>
      </c>
      <c r="G949" s="47" t="s">
        <v>2419</v>
      </c>
      <c r="H949" s="4"/>
    </row>
    <row r="950" spans="1:8" ht="19" thickTop="1" thickBot="1" x14ac:dyDescent="0.25">
      <c r="A950" s="40">
        <v>64457</v>
      </c>
      <c r="B950" s="49" t="s">
        <v>911</v>
      </c>
      <c r="C950" s="35"/>
      <c r="D950" s="36">
        <v>390</v>
      </c>
      <c r="E950" s="37">
        <v>1000</v>
      </c>
      <c r="F950" s="38" t="s">
        <v>815</v>
      </c>
      <c r="G950" s="47" t="s">
        <v>2420</v>
      </c>
      <c r="H950" s="4"/>
    </row>
    <row r="951" spans="1:8" ht="19" thickTop="1" thickBot="1" x14ac:dyDescent="0.25">
      <c r="A951" s="40">
        <v>64458</v>
      </c>
      <c r="B951" s="49" t="s">
        <v>912</v>
      </c>
      <c r="C951" s="35"/>
      <c r="D951" s="36">
        <v>390</v>
      </c>
      <c r="E951" s="37">
        <v>1000</v>
      </c>
      <c r="F951" s="38" t="s">
        <v>815</v>
      </c>
      <c r="G951" s="47" t="s">
        <v>2421</v>
      </c>
      <c r="H951" s="4"/>
    </row>
    <row r="952" spans="1:8" ht="19" thickTop="1" thickBot="1" x14ac:dyDescent="0.25">
      <c r="A952" s="40">
        <v>64459</v>
      </c>
      <c r="B952" s="49" t="s">
        <v>913</v>
      </c>
      <c r="C952" s="35"/>
      <c r="D952" s="36">
        <v>20.8</v>
      </c>
      <c r="E952" s="37">
        <v>100</v>
      </c>
      <c r="F952" s="38" t="s">
        <v>815</v>
      </c>
      <c r="G952" s="47" t="s">
        <v>2422</v>
      </c>
      <c r="H952" s="4"/>
    </row>
    <row r="953" spans="1:8" ht="19" thickTop="1" thickBot="1" x14ac:dyDescent="0.25">
      <c r="A953" s="40">
        <v>64460</v>
      </c>
      <c r="B953" s="49" t="s">
        <v>914</v>
      </c>
      <c r="C953" s="35"/>
      <c r="D953" s="36">
        <v>31.5</v>
      </c>
      <c r="E953" s="37">
        <v>100</v>
      </c>
      <c r="F953" s="38" t="s">
        <v>815</v>
      </c>
      <c r="G953" s="47" t="s">
        <v>2423</v>
      </c>
      <c r="H953" s="4"/>
    </row>
    <row r="954" spans="1:8" ht="19" thickTop="1" thickBot="1" x14ac:dyDescent="0.25">
      <c r="A954" s="40">
        <v>64461</v>
      </c>
      <c r="B954" s="49" t="s">
        <v>915</v>
      </c>
      <c r="C954" s="35"/>
      <c r="D954" s="36">
        <v>230</v>
      </c>
      <c r="E954" s="37">
        <v>1000</v>
      </c>
      <c r="F954" s="38" t="s">
        <v>815</v>
      </c>
      <c r="G954" s="47" t="s">
        <v>2424</v>
      </c>
      <c r="H954" s="4"/>
    </row>
    <row r="955" spans="1:8" ht="19" thickTop="1" thickBot="1" x14ac:dyDescent="0.25">
      <c r="A955" s="40">
        <v>64462</v>
      </c>
      <c r="B955" s="49" t="s">
        <v>916</v>
      </c>
      <c r="C955" s="35"/>
      <c r="D955" s="36">
        <v>230</v>
      </c>
      <c r="E955" s="37">
        <v>1000</v>
      </c>
      <c r="F955" s="38" t="s">
        <v>815</v>
      </c>
      <c r="G955" s="47" t="s">
        <v>2425</v>
      </c>
      <c r="H955" s="4"/>
    </row>
    <row r="956" spans="1:8" ht="19" thickTop="1" thickBot="1" x14ac:dyDescent="0.25">
      <c r="A956" s="40">
        <v>64463</v>
      </c>
      <c r="B956" s="49" t="s">
        <v>917</v>
      </c>
      <c r="C956" s="35"/>
      <c r="D956" s="36">
        <v>230</v>
      </c>
      <c r="E956" s="37">
        <v>1000</v>
      </c>
      <c r="F956" s="38" t="s">
        <v>815</v>
      </c>
      <c r="G956" s="47" t="s">
        <v>2426</v>
      </c>
      <c r="H956" s="4"/>
    </row>
    <row r="957" spans="1:8" ht="19" thickTop="1" thickBot="1" x14ac:dyDescent="0.25">
      <c r="A957" s="40">
        <v>64469</v>
      </c>
      <c r="B957" s="49" t="s">
        <v>918</v>
      </c>
      <c r="C957" s="35"/>
      <c r="D957" s="36">
        <v>230</v>
      </c>
      <c r="E957" s="37">
        <v>1000</v>
      </c>
      <c r="F957" s="38" t="s">
        <v>815</v>
      </c>
      <c r="G957" s="47" t="s">
        <v>2427</v>
      </c>
      <c r="H957" s="4"/>
    </row>
    <row r="958" spans="1:8" ht="19" thickTop="1" thickBot="1" x14ac:dyDescent="0.25">
      <c r="A958" s="40">
        <v>64471</v>
      </c>
      <c r="B958" s="49" t="s">
        <v>919</v>
      </c>
      <c r="C958" s="35"/>
      <c r="D958" s="36">
        <v>205</v>
      </c>
      <c r="E958" s="37">
        <v>1000</v>
      </c>
      <c r="F958" s="38" t="s">
        <v>817</v>
      </c>
      <c r="G958" s="47" t="s">
        <v>2428</v>
      </c>
      <c r="H958" s="4"/>
    </row>
    <row r="959" spans="1:8" ht="19" thickTop="1" thickBot="1" x14ac:dyDescent="0.25">
      <c r="A959" s="40">
        <v>64472</v>
      </c>
      <c r="B959" s="49" t="s">
        <v>920</v>
      </c>
      <c r="C959" s="35"/>
      <c r="D959" s="36">
        <v>205</v>
      </c>
      <c r="E959" s="37">
        <v>1000</v>
      </c>
      <c r="F959" s="38" t="s">
        <v>817</v>
      </c>
      <c r="G959" s="47" t="s">
        <v>2429</v>
      </c>
      <c r="H959" s="4"/>
    </row>
    <row r="960" spans="1:8" ht="19" thickTop="1" thickBot="1" x14ac:dyDescent="0.25">
      <c r="A960" s="40">
        <v>64473</v>
      </c>
      <c r="B960" s="49" t="s">
        <v>921</v>
      </c>
      <c r="C960" s="35"/>
      <c r="D960" s="36">
        <v>425.3</v>
      </c>
      <c r="E960" s="37">
        <v>1000</v>
      </c>
      <c r="F960" s="38" t="s">
        <v>815</v>
      </c>
      <c r="G960" s="47" t="s">
        <v>2430</v>
      </c>
      <c r="H960" s="4"/>
    </row>
    <row r="961" spans="1:8" ht="19" thickTop="1" thickBot="1" x14ac:dyDescent="0.25">
      <c r="A961" s="40">
        <v>64475</v>
      </c>
      <c r="B961" s="49" t="s">
        <v>922</v>
      </c>
      <c r="C961" s="35"/>
      <c r="D961" s="36">
        <v>29.3</v>
      </c>
      <c r="E961" s="37">
        <v>100</v>
      </c>
      <c r="F961" s="38" t="s">
        <v>815</v>
      </c>
      <c r="G961" s="47" t="s">
        <v>2431</v>
      </c>
      <c r="H961" s="4"/>
    </row>
    <row r="962" spans="1:8" ht="19" thickTop="1" thickBot="1" x14ac:dyDescent="0.25">
      <c r="A962" s="40">
        <v>64479</v>
      </c>
      <c r="B962" s="49" t="s">
        <v>923</v>
      </c>
      <c r="C962" s="35"/>
      <c r="D962" s="36">
        <v>256</v>
      </c>
      <c r="E962" s="37">
        <v>1000</v>
      </c>
      <c r="F962" s="38" t="s">
        <v>817</v>
      </c>
      <c r="G962" s="47" t="s">
        <v>2432</v>
      </c>
      <c r="H962" s="4"/>
    </row>
    <row r="963" spans="1:8" ht="19" thickTop="1" thickBot="1" x14ac:dyDescent="0.25">
      <c r="A963" s="40">
        <v>64482</v>
      </c>
      <c r="B963" s="49" t="s">
        <v>924</v>
      </c>
      <c r="C963" s="35"/>
      <c r="D963" s="36">
        <v>350</v>
      </c>
      <c r="E963" s="37">
        <v>1000</v>
      </c>
      <c r="F963" s="38" t="s">
        <v>815</v>
      </c>
      <c r="G963" s="47" t="s">
        <v>2433</v>
      </c>
      <c r="H963" s="4"/>
    </row>
    <row r="964" spans="1:8" ht="19" thickTop="1" thickBot="1" x14ac:dyDescent="0.25">
      <c r="A964" s="40">
        <v>64486</v>
      </c>
      <c r="B964" s="49" t="s">
        <v>925</v>
      </c>
      <c r="C964" s="35"/>
      <c r="D964" s="36">
        <v>190</v>
      </c>
      <c r="E964" s="37">
        <v>1000</v>
      </c>
      <c r="F964" s="38" t="s">
        <v>817</v>
      </c>
      <c r="G964" s="47" t="s">
        <v>2434</v>
      </c>
      <c r="H964" s="4"/>
    </row>
    <row r="965" spans="1:8" ht="19" thickTop="1" thickBot="1" x14ac:dyDescent="0.25">
      <c r="A965" s="40">
        <v>64487</v>
      </c>
      <c r="B965" s="49" t="s">
        <v>926</v>
      </c>
      <c r="C965" s="35"/>
      <c r="D965" s="36">
        <v>355</v>
      </c>
      <c r="E965" s="37">
        <v>1000</v>
      </c>
      <c r="F965" s="38" t="s">
        <v>817</v>
      </c>
      <c r="G965" s="47" t="s">
        <v>2435</v>
      </c>
      <c r="H965" s="4"/>
    </row>
    <row r="966" spans="1:8" ht="19" thickTop="1" thickBot="1" x14ac:dyDescent="0.25">
      <c r="A966" s="40">
        <v>64490</v>
      </c>
      <c r="B966" s="49" t="s">
        <v>927</v>
      </c>
      <c r="C966" s="35"/>
      <c r="D966" s="36">
        <v>265</v>
      </c>
      <c r="E966" s="37">
        <v>1000</v>
      </c>
      <c r="F966" s="38" t="s">
        <v>815</v>
      </c>
      <c r="G966" s="47" t="s">
        <v>2436</v>
      </c>
      <c r="H966" s="4"/>
    </row>
    <row r="967" spans="1:8" ht="19" thickTop="1" thickBot="1" x14ac:dyDescent="0.25">
      <c r="A967" s="40">
        <v>64491</v>
      </c>
      <c r="B967" s="49" t="s">
        <v>928</v>
      </c>
      <c r="C967" s="35"/>
      <c r="D967" s="36">
        <v>315</v>
      </c>
      <c r="E967" s="37">
        <v>1000</v>
      </c>
      <c r="F967" s="38" t="s">
        <v>815</v>
      </c>
      <c r="G967" s="47" t="s">
        <v>2437</v>
      </c>
      <c r="H967" s="4"/>
    </row>
    <row r="968" spans="1:8" ht="19" thickTop="1" thickBot="1" x14ac:dyDescent="0.25">
      <c r="A968" s="40">
        <v>64492</v>
      </c>
      <c r="B968" s="49" t="s">
        <v>929</v>
      </c>
      <c r="C968" s="35"/>
      <c r="D968" s="36">
        <v>315</v>
      </c>
      <c r="E968" s="37">
        <v>1000</v>
      </c>
      <c r="F968" s="38" t="s">
        <v>815</v>
      </c>
      <c r="G968" s="47" t="s">
        <v>2438</v>
      </c>
      <c r="H968" s="4"/>
    </row>
    <row r="969" spans="1:8" ht="19" thickTop="1" thickBot="1" x14ac:dyDescent="0.25">
      <c r="A969" s="40">
        <v>64493</v>
      </c>
      <c r="B969" s="49" t="s">
        <v>930</v>
      </c>
      <c r="C969" s="35"/>
      <c r="D969" s="36">
        <v>315</v>
      </c>
      <c r="E969" s="37">
        <v>1000</v>
      </c>
      <c r="F969" s="38" t="s">
        <v>815</v>
      </c>
      <c r="G969" s="47" t="s">
        <v>2439</v>
      </c>
      <c r="H969" s="4"/>
    </row>
    <row r="970" spans="1:8" ht="19" thickTop="1" thickBot="1" x14ac:dyDescent="0.25">
      <c r="A970" s="40">
        <v>64494</v>
      </c>
      <c r="B970" s="49" t="s">
        <v>931</v>
      </c>
      <c r="C970" s="35"/>
      <c r="D970" s="36">
        <v>315</v>
      </c>
      <c r="E970" s="37">
        <v>1000</v>
      </c>
      <c r="F970" s="38" t="s">
        <v>815</v>
      </c>
      <c r="G970" s="47" t="s">
        <v>2440</v>
      </c>
      <c r="H970" s="4"/>
    </row>
    <row r="971" spans="1:8" ht="19" thickTop="1" thickBot="1" x14ac:dyDescent="0.25">
      <c r="A971" s="40">
        <v>64495</v>
      </c>
      <c r="B971" s="49" t="s">
        <v>932</v>
      </c>
      <c r="C971" s="35"/>
      <c r="D971" s="36">
        <v>315</v>
      </c>
      <c r="E971" s="37">
        <v>1000</v>
      </c>
      <c r="F971" s="38" t="s">
        <v>815</v>
      </c>
      <c r="G971" s="47" t="s">
        <v>2441</v>
      </c>
      <c r="H971" s="4"/>
    </row>
    <row r="972" spans="1:8" ht="19" thickTop="1" thickBot="1" x14ac:dyDescent="0.25">
      <c r="A972" s="40">
        <v>64497</v>
      </c>
      <c r="B972" s="49" t="s">
        <v>933</v>
      </c>
      <c r="C972" s="35"/>
      <c r="D972" s="36">
        <v>315</v>
      </c>
      <c r="E972" s="37">
        <v>1000</v>
      </c>
      <c r="F972" s="38" t="s">
        <v>815</v>
      </c>
      <c r="G972" s="47" t="s">
        <v>2442</v>
      </c>
      <c r="H972" s="4"/>
    </row>
    <row r="973" spans="1:8" ht="19" thickTop="1" thickBot="1" x14ac:dyDescent="0.25">
      <c r="A973" s="40">
        <v>64498</v>
      </c>
      <c r="B973" s="49" t="s">
        <v>934</v>
      </c>
      <c r="C973" s="35"/>
      <c r="D973" s="36">
        <v>23.75</v>
      </c>
      <c r="E973" s="37">
        <v>100</v>
      </c>
      <c r="F973" s="38" t="s">
        <v>815</v>
      </c>
      <c r="G973" s="47" t="s">
        <v>2443</v>
      </c>
      <c r="H973" s="4"/>
    </row>
    <row r="974" spans="1:8" ht="19" thickTop="1" thickBot="1" x14ac:dyDescent="0.25">
      <c r="A974" s="40">
        <v>64499</v>
      </c>
      <c r="B974" s="49" t="s">
        <v>935</v>
      </c>
      <c r="C974" s="35"/>
      <c r="D974" s="36">
        <v>315</v>
      </c>
      <c r="E974" s="37">
        <v>1000</v>
      </c>
      <c r="F974" s="38" t="s">
        <v>815</v>
      </c>
      <c r="G974" s="47" t="s">
        <v>2444</v>
      </c>
      <c r="H974" s="4"/>
    </row>
    <row r="975" spans="1:8" ht="19" thickTop="1" thickBot="1" x14ac:dyDescent="0.25">
      <c r="A975" s="40">
        <v>64500</v>
      </c>
      <c r="B975" s="49" t="s">
        <v>1461</v>
      </c>
      <c r="C975" s="35"/>
      <c r="D975" s="36"/>
      <c r="E975" s="35"/>
      <c r="F975" s="35" t="s">
        <v>815</v>
      </c>
      <c r="G975" s="53" t="s">
        <v>1460</v>
      </c>
      <c r="H975" s="4"/>
    </row>
    <row r="976" spans="1:8" ht="19" thickTop="1" thickBot="1" x14ac:dyDescent="0.25">
      <c r="A976" s="40">
        <v>64510</v>
      </c>
      <c r="B976" s="49" t="s">
        <v>936</v>
      </c>
      <c r="C976" s="35"/>
      <c r="D976" s="36">
        <v>305</v>
      </c>
      <c r="E976" s="37">
        <v>1000</v>
      </c>
      <c r="F976" s="38" t="s">
        <v>815</v>
      </c>
      <c r="G976" s="47" t="s">
        <v>2445</v>
      </c>
      <c r="H976" s="4"/>
    </row>
    <row r="977" spans="1:8" ht="19" thickTop="1" thickBot="1" x14ac:dyDescent="0.25">
      <c r="A977" s="40">
        <v>64511</v>
      </c>
      <c r="B977" s="49" t="s">
        <v>937</v>
      </c>
      <c r="C977" s="35"/>
      <c r="D977" s="36">
        <v>305</v>
      </c>
      <c r="E977" s="37">
        <v>1000</v>
      </c>
      <c r="F977" s="38" t="s">
        <v>815</v>
      </c>
      <c r="G977" s="47" t="s">
        <v>2446</v>
      </c>
      <c r="H977" s="4"/>
    </row>
    <row r="978" spans="1:8" ht="19" thickTop="1" thickBot="1" x14ac:dyDescent="0.25">
      <c r="A978" s="40">
        <v>64512</v>
      </c>
      <c r="B978" s="49" t="s">
        <v>938</v>
      </c>
      <c r="C978" s="35"/>
      <c r="D978" s="36">
        <v>355</v>
      </c>
      <c r="E978" s="37">
        <v>1000</v>
      </c>
      <c r="F978" s="38" t="s">
        <v>815</v>
      </c>
      <c r="G978" s="47" t="s">
        <v>2447</v>
      </c>
      <c r="H978" s="4"/>
    </row>
    <row r="979" spans="1:8" ht="19" thickTop="1" thickBot="1" x14ac:dyDescent="0.25">
      <c r="A979" s="40">
        <v>64513</v>
      </c>
      <c r="B979" s="49" t="s">
        <v>939</v>
      </c>
      <c r="C979" s="35"/>
      <c r="D979" s="36">
        <v>355</v>
      </c>
      <c r="E979" s="37">
        <v>1000</v>
      </c>
      <c r="F979" s="38" t="s">
        <v>815</v>
      </c>
      <c r="G979" s="47" t="s">
        <v>2448</v>
      </c>
      <c r="H979" s="4"/>
    </row>
    <row r="980" spans="1:8" ht="19" thickTop="1" thickBot="1" x14ac:dyDescent="0.25">
      <c r="A980" s="40">
        <v>64514</v>
      </c>
      <c r="B980" s="49" t="s">
        <v>940</v>
      </c>
      <c r="C980" s="35"/>
      <c r="D980" s="36">
        <v>248</v>
      </c>
      <c r="E980" s="37">
        <v>1000</v>
      </c>
      <c r="F980" s="38" t="s">
        <v>817</v>
      </c>
      <c r="G980" s="47" t="s">
        <v>2449</v>
      </c>
      <c r="H980" s="4"/>
    </row>
    <row r="981" spans="1:8" ht="19" thickTop="1" thickBot="1" x14ac:dyDescent="0.25">
      <c r="A981" s="40">
        <v>64515</v>
      </c>
      <c r="B981" s="49" t="s">
        <v>941</v>
      </c>
      <c r="C981" s="35"/>
      <c r="D981" s="36">
        <v>330</v>
      </c>
      <c r="E981" s="37">
        <v>1000</v>
      </c>
      <c r="F981" s="38" t="s">
        <v>815</v>
      </c>
      <c r="G981" s="47" t="s">
        <v>2450</v>
      </c>
      <c r="H981" s="4"/>
    </row>
    <row r="982" spans="1:8" ht="19" thickTop="1" thickBot="1" x14ac:dyDescent="0.25">
      <c r="A982" s="40">
        <v>64516</v>
      </c>
      <c r="B982" s="49" t="s">
        <v>942</v>
      </c>
      <c r="C982" s="35"/>
      <c r="D982" s="36">
        <v>330</v>
      </c>
      <c r="E982" s="37">
        <v>1000</v>
      </c>
      <c r="F982" s="38" t="s">
        <v>815</v>
      </c>
      <c r="G982" s="47" t="s">
        <v>2451</v>
      </c>
      <c r="H982" s="4"/>
    </row>
    <row r="983" spans="1:8" ht="19" thickTop="1" thickBot="1" x14ac:dyDescent="0.25">
      <c r="A983" s="40">
        <v>64517</v>
      </c>
      <c r="B983" s="49" t="s">
        <v>943</v>
      </c>
      <c r="C983" s="35"/>
      <c r="D983" s="36">
        <v>305</v>
      </c>
      <c r="E983" s="37">
        <v>1000</v>
      </c>
      <c r="F983" s="38" t="s">
        <v>815</v>
      </c>
      <c r="G983" s="47" t="s">
        <v>2452</v>
      </c>
      <c r="H983" s="4"/>
    </row>
    <row r="984" spans="1:8" ht="19" thickTop="1" thickBot="1" x14ac:dyDescent="0.25">
      <c r="A984" s="40">
        <v>64696</v>
      </c>
      <c r="B984" s="49" t="s">
        <v>944</v>
      </c>
      <c r="C984" s="35"/>
      <c r="D984" s="36">
        <v>315</v>
      </c>
      <c r="E984" s="37">
        <v>1000</v>
      </c>
      <c r="F984" s="38" t="s">
        <v>815</v>
      </c>
      <c r="G984" s="47" t="s">
        <v>2453</v>
      </c>
      <c r="H984" s="4"/>
    </row>
    <row r="985" spans="1:8" ht="19" thickTop="1" thickBot="1" x14ac:dyDescent="0.25">
      <c r="A985" s="40">
        <v>64697</v>
      </c>
      <c r="B985" s="49" t="s">
        <v>945</v>
      </c>
      <c r="C985" s="35"/>
      <c r="D985" s="36">
        <v>205</v>
      </c>
      <c r="E985" s="37">
        <v>1000</v>
      </c>
      <c r="F985" s="38" t="s">
        <v>817</v>
      </c>
      <c r="G985" s="47" t="s">
        <v>2454</v>
      </c>
      <c r="H985" s="4"/>
    </row>
    <row r="986" spans="1:8" ht="19" thickTop="1" thickBot="1" x14ac:dyDescent="0.25">
      <c r="A986" s="40">
        <v>64800</v>
      </c>
      <c r="B986" s="49" t="s">
        <v>946</v>
      </c>
      <c r="C986" s="35"/>
      <c r="D986" s="36">
        <v>159</v>
      </c>
      <c r="E986" s="37">
        <v>1</v>
      </c>
      <c r="F986" s="38" t="s">
        <v>947</v>
      </c>
      <c r="G986" s="47" t="s">
        <v>2455</v>
      </c>
      <c r="H986" s="4"/>
    </row>
    <row r="987" spans="1:8" ht="19" thickTop="1" thickBot="1" x14ac:dyDescent="0.25">
      <c r="A987" s="40">
        <v>64801</v>
      </c>
      <c r="B987" s="49" t="s">
        <v>948</v>
      </c>
      <c r="C987" s="35"/>
      <c r="D987" s="36">
        <v>159</v>
      </c>
      <c r="E987" s="37">
        <v>1</v>
      </c>
      <c r="F987" s="38" t="s">
        <v>947</v>
      </c>
      <c r="G987" s="47" t="s">
        <v>2456</v>
      </c>
      <c r="H987" s="4"/>
    </row>
    <row r="988" spans="1:8" ht="19" thickTop="1" thickBot="1" x14ac:dyDescent="0.25">
      <c r="A988" s="40">
        <v>64802</v>
      </c>
      <c r="B988" s="49" t="s">
        <v>949</v>
      </c>
      <c r="C988" s="35"/>
      <c r="D988" s="36">
        <v>159</v>
      </c>
      <c r="E988" s="37">
        <v>1</v>
      </c>
      <c r="F988" s="38" t="s">
        <v>947</v>
      </c>
      <c r="G988" s="47" t="s">
        <v>2457</v>
      </c>
      <c r="H988" s="4"/>
    </row>
    <row r="989" spans="1:8" ht="19" thickTop="1" thickBot="1" x14ac:dyDescent="0.25">
      <c r="A989" s="40">
        <v>64802</v>
      </c>
      <c r="B989" s="49" t="s">
        <v>949</v>
      </c>
      <c r="C989" s="35"/>
      <c r="D989" s="36">
        <v>159</v>
      </c>
      <c r="E989" s="38" t="s">
        <v>207</v>
      </c>
      <c r="F989" s="38" t="s">
        <v>947</v>
      </c>
      <c r="G989" s="47" t="s">
        <v>2457</v>
      </c>
      <c r="H989" s="4"/>
    </row>
    <row r="990" spans="1:8" ht="19" thickTop="1" thickBot="1" x14ac:dyDescent="0.25">
      <c r="A990" s="40">
        <v>64803</v>
      </c>
      <c r="B990" s="49" t="s">
        <v>950</v>
      </c>
      <c r="C990" s="35"/>
      <c r="D990" s="36">
        <v>159</v>
      </c>
      <c r="E990" s="37">
        <v>1</v>
      </c>
      <c r="F990" s="38" t="s">
        <v>947</v>
      </c>
      <c r="G990" s="47" t="s">
        <v>2458</v>
      </c>
      <c r="H990" s="4"/>
    </row>
    <row r="991" spans="1:8" ht="19" thickTop="1" thickBot="1" x14ac:dyDescent="0.25">
      <c r="A991" s="40">
        <v>64851</v>
      </c>
      <c r="B991" s="49" t="s">
        <v>951</v>
      </c>
      <c r="C991" s="35"/>
      <c r="D991" s="36">
        <v>6.9</v>
      </c>
      <c r="E991" s="37">
        <v>1</v>
      </c>
      <c r="F991" s="38" t="s">
        <v>947</v>
      </c>
      <c r="G991" s="47" t="s">
        <v>2459</v>
      </c>
      <c r="H991" s="4"/>
    </row>
    <row r="992" spans="1:8" ht="19" thickTop="1" thickBot="1" x14ac:dyDescent="0.25">
      <c r="A992" s="40">
        <v>64918</v>
      </c>
      <c r="B992" s="49" t="s">
        <v>952</v>
      </c>
      <c r="C992" s="35"/>
      <c r="D992" s="36">
        <v>20.7</v>
      </c>
      <c r="E992" s="37">
        <v>100</v>
      </c>
      <c r="F992" s="38" t="s">
        <v>815</v>
      </c>
      <c r="G992" s="47" t="s">
        <v>2460</v>
      </c>
      <c r="H992" s="4"/>
    </row>
    <row r="993" spans="1:8" ht="19" thickTop="1" thickBot="1" x14ac:dyDescent="0.25">
      <c r="A993" s="40">
        <v>64931</v>
      </c>
      <c r="B993" s="49" t="s">
        <v>953</v>
      </c>
      <c r="C993" s="35"/>
      <c r="D993" s="36">
        <v>43.8</v>
      </c>
      <c r="E993" s="37">
        <v>1000</v>
      </c>
      <c r="F993" s="38" t="s">
        <v>817</v>
      </c>
      <c r="G993" s="47" t="s">
        <v>2461</v>
      </c>
      <c r="H993" s="4"/>
    </row>
    <row r="994" spans="1:8" ht="19" thickTop="1" thickBot="1" x14ac:dyDescent="0.25">
      <c r="A994" s="40">
        <v>64932</v>
      </c>
      <c r="B994" s="49" t="s">
        <v>954</v>
      </c>
      <c r="C994" s="35"/>
      <c r="D994" s="36">
        <v>52</v>
      </c>
      <c r="E994" s="37">
        <v>1000</v>
      </c>
      <c r="F994" s="38" t="s">
        <v>817</v>
      </c>
      <c r="G994" s="47" t="s">
        <v>2462</v>
      </c>
      <c r="H994" s="4"/>
    </row>
    <row r="995" spans="1:8" ht="19" thickTop="1" thickBot="1" x14ac:dyDescent="0.25">
      <c r="A995" s="40">
        <v>64933</v>
      </c>
      <c r="B995" s="49" t="s">
        <v>955</v>
      </c>
      <c r="C995" s="35"/>
      <c r="D995" s="36">
        <v>45</v>
      </c>
      <c r="E995" s="37">
        <v>1000</v>
      </c>
      <c r="F995" s="38" t="s">
        <v>817</v>
      </c>
      <c r="G995" s="47" t="s">
        <v>2463</v>
      </c>
      <c r="H995" s="4"/>
    </row>
    <row r="996" spans="1:8" ht="19" thickTop="1" thickBot="1" x14ac:dyDescent="0.25">
      <c r="A996" s="40">
        <v>64934</v>
      </c>
      <c r="B996" s="49" t="s">
        <v>954</v>
      </c>
      <c r="C996" s="35"/>
      <c r="D996" s="36">
        <v>9</v>
      </c>
      <c r="E996" s="37">
        <v>100</v>
      </c>
      <c r="F996" s="38" t="s">
        <v>817</v>
      </c>
      <c r="G996" s="47" t="s">
        <v>2464</v>
      </c>
      <c r="H996" s="4"/>
    </row>
    <row r="997" spans="1:8" ht="19" thickTop="1" thickBot="1" x14ac:dyDescent="0.25">
      <c r="A997" s="40">
        <v>64938</v>
      </c>
      <c r="B997" s="49" t="s">
        <v>956</v>
      </c>
      <c r="C997" s="35"/>
      <c r="D997" s="36">
        <v>489.6</v>
      </c>
      <c r="E997" s="37">
        <v>1</v>
      </c>
      <c r="F997" s="38" t="s">
        <v>779</v>
      </c>
      <c r="G997" s="47" t="s">
        <v>2465</v>
      </c>
      <c r="H997" s="4"/>
    </row>
    <row r="998" spans="1:8" ht="19" thickTop="1" thickBot="1" x14ac:dyDescent="0.25">
      <c r="A998" s="40">
        <v>64939</v>
      </c>
      <c r="B998" s="49" t="s">
        <v>957</v>
      </c>
      <c r="C998" s="35"/>
      <c r="D998" s="36">
        <v>130</v>
      </c>
      <c r="E998" s="37">
        <v>1</v>
      </c>
      <c r="F998" s="38" t="s">
        <v>779</v>
      </c>
      <c r="G998" s="47" t="s">
        <v>2466</v>
      </c>
      <c r="H998" s="4"/>
    </row>
    <row r="999" spans="1:8" ht="19" thickTop="1" thickBot="1" x14ac:dyDescent="0.25">
      <c r="A999" s="40">
        <v>64940</v>
      </c>
      <c r="B999" s="49" t="s">
        <v>958</v>
      </c>
      <c r="C999" s="35"/>
      <c r="D999" s="36">
        <v>330</v>
      </c>
      <c r="E999" s="37">
        <v>1</v>
      </c>
      <c r="F999" s="38" t="s">
        <v>779</v>
      </c>
      <c r="G999" s="47" t="s">
        <v>2467</v>
      </c>
      <c r="H999" s="4"/>
    </row>
    <row r="1000" spans="1:8" ht="19" thickTop="1" thickBot="1" x14ac:dyDescent="0.25">
      <c r="A1000" s="40">
        <v>64942</v>
      </c>
      <c r="B1000" s="49" t="s">
        <v>959</v>
      </c>
      <c r="C1000" s="35"/>
      <c r="D1000" s="36">
        <v>375</v>
      </c>
      <c r="E1000" s="37">
        <v>1</v>
      </c>
      <c r="F1000" s="38" t="s">
        <v>779</v>
      </c>
      <c r="G1000" s="47" t="s">
        <v>2468</v>
      </c>
      <c r="H1000" s="4"/>
    </row>
    <row r="1001" spans="1:8" ht="19" thickTop="1" thickBot="1" x14ac:dyDescent="0.25">
      <c r="A1001" s="40">
        <v>65002</v>
      </c>
      <c r="B1001" s="49" t="s">
        <v>960</v>
      </c>
      <c r="C1001" s="35"/>
      <c r="D1001" s="36">
        <v>32.5</v>
      </c>
      <c r="E1001" s="37">
        <v>1000</v>
      </c>
      <c r="F1001" s="38" t="s">
        <v>817</v>
      </c>
      <c r="G1001" s="47" t="s">
        <v>2469</v>
      </c>
      <c r="H1001" s="4"/>
    </row>
    <row r="1002" spans="1:8" ht="19" thickTop="1" thickBot="1" x14ac:dyDescent="0.25">
      <c r="A1002" s="40">
        <v>65003</v>
      </c>
      <c r="B1002" s="49" t="s">
        <v>961</v>
      </c>
      <c r="C1002" s="35"/>
      <c r="D1002" s="36">
        <v>112</v>
      </c>
      <c r="E1002" s="37">
        <v>1</v>
      </c>
      <c r="F1002" s="38" t="s">
        <v>779</v>
      </c>
      <c r="G1002" s="47" t="s">
        <v>2470</v>
      </c>
      <c r="H1002" s="4"/>
    </row>
    <row r="1003" spans="1:8" ht="19" thickTop="1" thickBot="1" x14ac:dyDescent="0.25">
      <c r="A1003" s="40">
        <v>65005</v>
      </c>
      <c r="B1003" s="49" t="s">
        <v>962</v>
      </c>
      <c r="C1003" s="35"/>
      <c r="D1003" s="36">
        <v>50</v>
      </c>
      <c r="E1003" s="37">
        <v>1000</v>
      </c>
      <c r="F1003" s="38" t="s">
        <v>817</v>
      </c>
      <c r="G1003" s="47" t="s">
        <v>2471</v>
      </c>
      <c r="H1003" s="4"/>
    </row>
    <row r="1004" spans="1:8" ht="19" thickTop="1" thickBot="1" x14ac:dyDescent="0.25">
      <c r="A1004" s="40">
        <v>65006</v>
      </c>
      <c r="B1004" s="49" t="s">
        <v>963</v>
      </c>
      <c r="C1004" s="35"/>
      <c r="D1004" s="36">
        <v>72</v>
      </c>
      <c r="E1004" s="37">
        <v>1000</v>
      </c>
      <c r="F1004" s="38" t="s">
        <v>817</v>
      </c>
      <c r="G1004" s="47" t="s">
        <v>2472</v>
      </c>
      <c r="H1004" s="4"/>
    </row>
    <row r="1005" spans="1:8" ht="19" thickTop="1" thickBot="1" x14ac:dyDescent="0.25">
      <c r="A1005" s="40">
        <v>65007</v>
      </c>
      <c r="B1005" s="49" t="s">
        <v>964</v>
      </c>
      <c r="C1005" s="35"/>
      <c r="D1005" s="36">
        <v>99</v>
      </c>
      <c r="E1005" s="37">
        <v>1000</v>
      </c>
      <c r="F1005" s="38" t="s">
        <v>817</v>
      </c>
      <c r="G1005" s="47" t="s">
        <v>2473</v>
      </c>
      <c r="H1005" s="4"/>
    </row>
    <row r="1006" spans="1:8" ht="19" thickTop="1" thickBot="1" x14ac:dyDescent="0.25">
      <c r="A1006" s="40">
        <v>65008</v>
      </c>
      <c r="B1006" s="49" t="s">
        <v>965</v>
      </c>
      <c r="C1006" s="35"/>
      <c r="D1006" s="36">
        <v>36.5</v>
      </c>
      <c r="E1006" s="37">
        <v>1000</v>
      </c>
      <c r="F1006" s="38" t="s">
        <v>817</v>
      </c>
      <c r="G1006" s="47" t="s">
        <v>2474</v>
      </c>
      <c r="H1006" s="4"/>
    </row>
    <row r="1007" spans="1:8" ht="19" thickTop="1" thickBot="1" x14ac:dyDescent="0.25">
      <c r="A1007" s="40">
        <v>65009</v>
      </c>
      <c r="B1007" s="49" t="s">
        <v>966</v>
      </c>
      <c r="C1007" s="35"/>
      <c r="D1007" s="36">
        <v>199</v>
      </c>
      <c r="E1007" s="37">
        <v>1000</v>
      </c>
      <c r="F1007" s="38" t="s">
        <v>817</v>
      </c>
      <c r="G1007" s="47" t="s">
        <v>2475</v>
      </c>
      <c r="H1007" s="4"/>
    </row>
    <row r="1008" spans="1:8" ht="19" thickTop="1" thickBot="1" x14ac:dyDescent="0.25">
      <c r="A1008" s="40">
        <v>65010</v>
      </c>
      <c r="B1008" s="49" t="s">
        <v>967</v>
      </c>
      <c r="C1008" s="35"/>
      <c r="D1008" s="36">
        <v>139</v>
      </c>
      <c r="E1008" s="37">
        <v>1000</v>
      </c>
      <c r="F1008" s="38" t="s">
        <v>817</v>
      </c>
      <c r="G1008" s="47" t="s">
        <v>2476</v>
      </c>
      <c r="H1008" s="4"/>
    </row>
    <row r="1009" spans="1:8" ht="19" thickTop="1" thickBot="1" x14ac:dyDescent="0.25">
      <c r="A1009" s="40">
        <v>65011</v>
      </c>
      <c r="B1009" s="49" t="s">
        <v>968</v>
      </c>
      <c r="C1009" s="35"/>
      <c r="D1009" s="36">
        <v>139</v>
      </c>
      <c r="E1009" s="37">
        <v>1000</v>
      </c>
      <c r="F1009" s="38" t="s">
        <v>817</v>
      </c>
      <c r="G1009" s="47" t="s">
        <v>2477</v>
      </c>
      <c r="H1009" s="4"/>
    </row>
    <row r="1010" spans="1:8" ht="19" thickTop="1" thickBot="1" x14ac:dyDescent="0.25">
      <c r="A1010" s="40">
        <v>65012</v>
      </c>
      <c r="B1010" s="49" t="s">
        <v>969</v>
      </c>
      <c r="C1010" s="35"/>
      <c r="D1010" s="36">
        <v>115</v>
      </c>
      <c r="E1010" s="37">
        <v>1000</v>
      </c>
      <c r="F1010" s="38" t="s">
        <v>817</v>
      </c>
      <c r="G1010" s="47" t="s">
        <v>2478</v>
      </c>
      <c r="H1010" s="4"/>
    </row>
    <row r="1011" spans="1:8" ht="19" thickTop="1" thickBot="1" x14ac:dyDescent="0.25">
      <c r="A1011" s="40">
        <v>65013</v>
      </c>
      <c r="B1011" s="49" t="s">
        <v>970</v>
      </c>
      <c r="C1011" s="35"/>
      <c r="D1011" s="36">
        <v>155</v>
      </c>
      <c r="E1011" s="37">
        <v>1000</v>
      </c>
      <c r="F1011" s="38" t="s">
        <v>817</v>
      </c>
      <c r="G1011" s="47" t="s">
        <v>2479</v>
      </c>
      <c r="H1011" s="4"/>
    </row>
    <row r="1012" spans="1:8" ht="19" thickTop="1" thickBot="1" x14ac:dyDescent="0.25">
      <c r="A1012" s="40">
        <v>65014</v>
      </c>
      <c r="B1012" s="49" t="s">
        <v>971</v>
      </c>
      <c r="C1012" s="35"/>
      <c r="D1012" s="36">
        <v>99.5</v>
      </c>
      <c r="E1012" s="37">
        <v>1000</v>
      </c>
      <c r="F1012" s="38" t="s">
        <v>817</v>
      </c>
      <c r="G1012" s="47" t="s">
        <v>2480</v>
      </c>
      <c r="H1012" s="4"/>
    </row>
    <row r="1013" spans="1:8" ht="19" thickTop="1" thickBot="1" x14ac:dyDescent="0.25">
      <c r="A1013" s="40">
        <v>65015</v>
      </c>
      <c r="B1013" s="49" t="s">
        <v>972</v>
      </c>
      <c r="C1013" s="35"/>
      <c r="D1013" s="36">
        <v>139</v>
      </c>
      <c r="E1013" s="37">
        <v>1000</v>
      </c>
      <c r="F1013" s="38" t="s">
        <v>817</v>
      </c>
      <c r="G1013" s="47" t="s">
        <v>2481</v>
      </c>
      <c r="H1013" s="4"/>
    </row>
    <row r="1014" spans="1:8" ht="19" thickTop="1" thickBot="1" x14ac:dyDescent="0.25">
      <c r="A1014" s="40">
        <v>65017</v>
      </c>
      <c r="B1014" s="49" t="s">
        <v>973</v>
      </c>
      <c r="C1014" s="35"/>
      <c r="D1014" s="36">
        <v>340</v>
      </c>
      <c r="E1014" s="37">
        <v>1000</v>
      </c>
      <c r="F1014" s="38" t="s">
        <v>817</v>
      </c>
      <c r="G1014" s="47" t="s">
        <v>2482</v>
      </c>
      <c r="H1014" s="4"/>
    </row>
    <row r="1015" spans="1:8" ht="19" thickTop="1" thickBot="1" x14ac:dyDescent="0.25">
      <c r="A1015" s="40">
        <v>66000</v>
      </c>
      <c r="B1015" s="49" t="s">
        <v>974</v>
      </c>
      <c r="C1015" s="35"/>
      <c r="D1015" s="36">
        <v>5.0999999999999996</v>
      </c>
      <c r="E1015" s="37">
        <v>1</v>
      </c>
      <c r="F1015" s="38" t="s">
        <v>817</v>
      </c>
      <c r="G1015" s="47" t="s">
        <v>2483</v>
      </c>
      <c r="H1015" s="4"/>
    </row>
    <row r="1016" spans="1:8" ht="19" thickTop="1" thickBot="1" x14ac:dyDescent="0.25">
      <c r="A1016" s="40">
        <v>66001</v>
      </c>
      <c r="B1016" s="49" t="s">
        <v>974</v>
      </c>
      <c r="C1016" s="35"/>
      <c r="D1016" s="36">
        <v>6.3</v>
      </c>
      <c r="E1016" s="37">
        <v>1</v>
      </c>
      <c r="F1016" s="38" t="s">
        <v>817</v>
      </c>
      <c r="G1016" s="47" t="s">
        <v>2484</v>
      </c>
      <c r="H1016" s="4"/>
    </row>
    <row r="1017" spans="1:8" ht="19" thickTop="1" thickBot="1" x14ac:dyDescent="0.25">
      <c r="A1017" s="40">
        <v>66002</v>
      </c>
      <c r="B1017" s="49" t="s">
        <v>975</v>
      </c>
      <c r="C1017" s="35"/>
      <c r="D1017" s="36">
        <v>0.8</v>
      </c>
      <c r="E1017" s="37">
        <v>1</v>
      </c>
      <c r="F1017" s="38" t="s">
        <v>0</v>
      </c>
      <c r="G1017" s="47" t="s">
        <v>2485</v>
      </c>
      <c r="H1017" s="4"/>
    </row>
    <row r="1018" spans="1:8" ht="19" thickTop="1" thickBot="1" x14ac:dyDescent="0.25">
      <c r="A1018" s="40">
        <v>66002</v>
      </c>
      <c r="B1018" s="49" t="s">
        <v>975</v>
      </c>
      <c r="C1018" s="35"/>
      <c r="D1018" s="36">
        <v>0.6</v>
      </c>
      <c r="E1018" s="38" t="s">
        <v>976</v>
      </c>
      <c r="F1018" s="38" t="s">
        <v>0</v>
      </c>
      <c r="G1018" s="47" t="s">
        <v>2485</v>
      </c>
      <c r="H1018" s="4"/>
    </row>
    <row r="1019" spans="1:8" ht="19" thickTop="1" thickBot="1" x14ac:dyDescent="0.25">
      <c r="A1019" s="40">
        <v>66004</v>
      </c>
      <c r="B1019" s="49" t="s">
        <v>977</v>
      </c>
      <c r="C1019" s="35"/>
      <c r="D1019" s="36">
        <v>0.8</v>
      </c>
      <c r="E1019" s="37">
        <v>1</v>
      </c>
      <c r="F1019" s="38" t="s">
        <v>0</v>
      </c>
      <c r="G1019" s="47" t="s">
        <v>2486</v>
      </c>
      <c r="H1019" s="4"/>
    </row>
    <row r="1020" spans="1:8" ht="19" thickTop="1" thickBot="1" x14ac:dyDescent="0.25">
      <c r="A1020" s="40">
        <v>66005</v>
      </c>
      <c r="B1020" s="49" t="s">
        <v>978</v>
      </c>
      <c r="C1020" s="35"/>
      <c r="D1020" s="36">
        <v>0.8</v>
      </c>
      <c r="E1020" s="37">
        <v>1</v>
      </c>
      <c r="F1020" s="38" t="s">
        <v>0</v>
      </c>
      <c r="G1020" s="47" t="s">
        <v>2487</v>
      </c>
      <c r="H1020" s="4"/>
    </row>
    <row r="1021" spans="1:8" ht="19" thickTop="1" thickBot="1" x14ac:dyDescent="0.25">
      <c r="A1021" s="40">
        <v>66006</v>
      </c>
      <c r="B1021" s="49" t="s">
        <v>979</v>
      </c>
      <c r="C1021" s="35"/>
      <c r="D1021" s="36">
        <v>0.8</v>
      </c>
      <c r="E1021" s="37">
        <v>1</v>
      </c>
      <c r="F1021" s="38" t="s">
        <v>0</v>
      </c>
      <c r="G1021" s="47" t="s">
        <v>2488</v>
      </c>
      <c r="H1021" s="4"/>
    </row>
    <row r="1022" spans="1:8" ht="19" thickTop="1" thickBot="1" x14ac:dyDescent="0.25">
      <c r="A1022" s="40">
        <v>68001</v>
      </c>
      <c r="B1022" s="49" t="s">
        <v>980</v>
      </c>
      <c r="C1022" s="35"/>
      <c r="D1022" s="36">
        <v>7.6</v>
      </c>
      <c r="E1022" s="37">
        <v>1</v>
      </c>
      <c r="F1022" s="38" t="s">
        <v>0</v>
      </c>
      <c r="G1022" s="47" t="s">
        <v>2489</v>
      </c>
      <c r="H1022" s="4"/>
    </row>
    <row r="1023" spans="1:8" ht="19" thickTop="1" thickBot="1" x14ac:dyDescent="0.25">
      <c r="A1023" s="40">
        <v>68002</v>
      </c>
      <c r="B1023" s="49" t="s">
        <v>981</v>
      </c>
      <c r="C1023" s="35"/>
      <c r="D1023" s="36">
        <v>7.6</v>
      </c>
      <c r="E1023" s="37">
        <v>1</v>
      </c>
      <c r="F1023" s="38" t="s">
        <v>0</v>
      </c>
      <c r="G1023" s="47" t="s">
        <v>2490</v>
      </c>
      <c r="H1023" s="4"/>
    </row>
    <row r="1024" spans="1:8" ht="19" thickTop="1" thickBot="1" x14ac:dyDescent="0.25">
      <c r="A1024" s="40">
        <v>68003</v>
      </c>
      <c r="B1024" s="49" t="s">
        <v>982</v>
      </c>
      <c r="C1024" s="35"/>
      <c r="D1024" s="36">
        <v>8.65</v>
      </c>
      <c r="E1024" s="37">
        <v>1</v>
      </c>
      <c r="F1024" s="38" t="s">
        <v>0</v>
      </c>
      <c r="G1024" s="47" t="s">
        <v>2491</v>
      </c>
      <c r="H1024" s="4"/>
    </row>
    <row r="1025" spans="1:8" ht="19" thickTop="1" thickBot="1" x14ac:dyDescent="0.25">
      <c r="A1025" s="40">
        <v>68004</v>
      </c>
      <c r="B1025" s="49" t="s">
        <v>983</v>
      </c>
      <c r="C1025" s="35"/>
      <c r="D1025" s="36">
        <v>10.15</v>
      </c>
      <c r="E1025" s="37">
        <v>1</v>
      </c>
      <c r="F1025" s="38" t="s">
        <v>0</v>
      </c>
      <c r="G1025" s="47" t="s">
        <v>2492</v>
      </c>
      <c r="H1025" s="4"/>
    </row>
    <row r="1026" spans="1:8" ht="19" thickTop="1" thickBot="1" x14ac:dyDescent="0.25">
      <c r="A1026" s="40">
        <v>68005</v>
      </c>
      <c r="B1026" s="49" t="s">
        <v>984</v>
      </c>
      <c r="C1026" s="35"/>
      <c r="D1026" s="36">
        <v>8.65</v>
      </c>
      <c r="E1026" s="37">
        <v>1</v>
      </c>
      <c r="F1026" s="38" t="s">
        <v>0</v>
      </c>
      <c r="G1026" s="47" t="s">
        <v>2493</v>
      </c>
      <c r="H1026" s="4"/>
    </row>
    <row r="1027" spans="1:8" ht="19" thickTop="1" thickBot="1" x14ac:dyDescent="0.25">
      <c r="A1027" s="40">
        <v>68006</v>
      </c>
      <c r="B1027" s="49" t="s">
        <v>985</v>
      </c>
      <c r="C1027" s="35"/>
      <c r="D1027" s="36">
        <v>11.7</v>
      </c>
      <c r="E1027" s="37">
        <v>1</v>
      </c>
      <c r="F1027" s="38" t="s">
        <v>0</v>
      </c>
      <c r="G1027" s="47" t="s">
        <v>2494</v>
      </c>
      <c r="H1027" s="4"/>
    </row>
    <row r="1028" spans="1:8" ht="19" thickTop="1" thickBot="1" x14ac:dyDescent="0.25">
      <c r="A1028" s="40">
        <v>68007</v>
      </c>
      <c r="B1028" s="49" t="s">
        <v>986</v>
      </c>
      <c r="C1028" s="35"/>
      <c r="D1028" s="36">
        <v>15.3</v>
      </c>
      <c r="E1028" s="37">
        <v>1</v>
      </c>
      <c r="F1028" s="38" t="s">
        <v>0</v>
      </c>
      <c r="G1028" s="47" t="s">
        <v>2495</v>
      </c>
      <c r="H1028" s="4"/>
    </row>
    <row r="1029" spans="1:8" ht="19" thickTop="1" thickBot="1" x14ac:dyDescent="0.25">
      <c r="A1029" s="40">
        <v>69001</v>
      </c>
      <c r="B1029" s="49" t="s">
        <v>987</v>
      </c>
      <c r="C1029" s="35"/>
      <c r="D1029" s="36">
        <v>6.5</v>
      </c>
      <c r="E1029" s="37">
        <v>1</v>
      </c>
      <c r="F1029" s="38" t="s">
        <v>0</v>
      </c>
      <c r="G1029" s="47" t="s">
        <v>2496</v>
      </c>
      <c r="H1029" s="4"/>
    </row>
    <row r="1030" spans="1:8" ht="19" thickTop="1" thickBot="1" x14ac:dyDescent="0.25">
      <c r="A1030" s="40">
        <v>80001</v>
      </c>
      <c r="B1030" s="49" t="s">
        <v>988</v>
      </c>
      <c r="C1030" s="35"/>
      <c r="D1030" s="36">
        <v>49.9</v>
      </c>
      <c r="E1030" s="37">
        <v>1</v>
      </c>
      <c r="F1030" s="38" t="s">
        <v>817</v>
      </c>
      <c r="G1030" s="47" t="s">
        <v>2497</v>
      </c>
      <c r="H1030" s="4"/>
    </row>
    <row r="1031" spans="1:8" ht="19" thickTop="1" thickBot="1" x14ac:dyDescent="0.25">
      <c r="A1031" s="40">
        <v>80011</v>
      </c>
      <c r="B1031" s="49" t="s">
        <v>989</v>
      </c>
      <c r="C1031" s="35"/>
      <c r="D1031" s="36">
        <v>8.9</v>
      </c>
      <c r="E1031" s="37">
        <v>1</v>
      </c>
      <c r="F1031" s="38" t="s">
        <v>817</v>
      </c>
      <c r="G1031" s="47" t="s">
        <v>2498</v>
      </c>
      <c r="H1031" s="4"/>
    </row>
    <row r="1032" spans="1:8" ht="19" thickTop="1" thickBot="1" x14ac:dyDescent="0.25">
      <c r="A1032" s="40">
        <v>80012</v>
      </c>
      <c r="B1032" s="49" t="s">
        <v>990</v>
      </c>
      <c r="C1032" s="35"/>
      <c r="D1032" s="36">
        <v>8.9</v>
      </c>
      <c r="E1032" s="37">
        <v>1</v>
      </c>
      <c r="F1032" s="38" t="s">
        <v>817</v>
      </c>
      <c r="G1032" s="47" t="s">
        <v>2499</v>
      </c>
      <c r="H1032" s="4"/>
    </row>
    <row r="1033" spans="1:8" ht="19" thickTop="1" thickBot="1" x14ac:dyDescent="0.25">
      <c r="A1033" s="40">
        <v>80013</v>
      </c>
      <c r="B1033" s="49" t="s">
        <v>991</v>
      </c>
      <c r="C1033" s="35"/>
      <c r="D1033" s="36">
        <v>8.9</v>
      </c>
      <c r="E1033" s="37">
        <v>1</v>
      </c>
      <c r="F1033" s="38" t="s">
        <v>817</v>
      </c>
      <c r="G1033" s="47" t="s">
        <v>2500</v>
      </c>
      <c r="H1033" s="4"/>
    </row>
    <row r="1034" spans="1:8" ht="19" thickTop="1" thickBot="1" x14ac:dyDescent="0.25">
      <c r="A1034" s="40">
        <v>80014</v>
      </c>
      <c r="B1034" s="49" t="s">
        <v>992</v>
      </c>
      <c r="C1034" s="35"/>
      <c r="D1034" s="36">
        <v>9.9</v>
      </c>
      <c r="E1034" s="37">
        <v>1</v>
      </c>
      <c r="F1034" s="38" t="s">
        <v>817</v>
      </c>
      <c r="G1034" s="47" t="s">
        <v>2501</v>
      </c>
      <c r="H1034" s="4"/>
    </row>
    <row r="1035" spans="1:8" ht="19" thickTop="1" thickBot="1" x14ac:dyDescent="0.25">
      <c r="A1035" s="40">
        <v>80015</v>
      </c>
      <c r="B1035" s="49" t="s">
        <v>993</v>
      </c>
      <c r="C1035" s="35"/>
      <c r="D1035" s="36">
        <v>9.9</v>
      </c>
      <c r="E1035" s="37">
        <v>1</v>
      </c>
      <c r="F1035" s="38" t="s">
        <v>817</v>
      </c>
      <c r="G1035" s="47" t="s">
        <v>2502</v>
      </c>
      <c r="H1035" s="4"/>
    </row>
    <row r="1036" spans="1:8" ht="19" thickTop="1" thickBot="1" x14ac:dyDescent="0.25">
      <c r="A1036" s="40">
        <v>80016</v>
      </c>
      <c r="B1036" s="49" t="s">
        <v>994</v>
      </c>
      <c r="C1036" s="35"/>
      <c r="D1036" s="36">
        <v>9.9</v>
      </c>
      <c r="E1036" s="37">
        <v>1</v>
      </c>
      <c r="F1036" s="38" t="s">
        <v>817</v>
      </c>
      <c r="G1036" s="47" t="s">
        <v>2503</v>
      </c>
      <c r="H1036" s="4"/>
    </row>
    <row r="1037" spans="1:8" ht="19" thickTop="1" thickBot="1" x14ac:dyDescent="0.25">
      <c r="A1037" s="40">
        <v>80017</v>
      </c>
      <c r="B1037" s="49" t="s">
        <v>995</v>
      </c>
      <c r="C1037" s="35"/>
      <c r="D1037" s="36">
        <v>9.9</v>
      </c>
      <c r="E1037" s="37">
        <v>1</v>
      </c>
      <c r="F1037" s="38" t="s">
        <v>817</v>
      </c>
      <c r="G1037" s="47" t="s">
        <v>2504</v>
      </c>
      <c r="H1037" s="4"/>
    </row>
    <row r="1038" spans="1:8" ht="19" thickTop="1" thickBot="1" x14ac:dyDescent="0.25">
      <c r="A1038" s="40">
        <v>80018</v>
      </c>
      <c r="B1038" s="49" t="s">
        <v>996</v>
      </c>
      <c r="C1038" s="35"/>
      <c r="D1038" s="36">
        <v>10.9</v>
      </c>
      <c r="E1038" s="37">
        <v>1</v>
      </c>
      <c r="F1038" s="38" t="s">
        <v>817</v>
      </c>
      <c r="G1038" s="47" t="s">
        <v>2505</v>
      </c>
      <c r="H1038" s="4"/>
    </row>
    <row r="1039" spans="1:8" ht="19" thickTop="1" thickBot="1" x14ac:dyDescent="0.25">
      <c r="A1039" s="40">
        <v>80019</v>
      </c>
      <c r="B1039" s="49" t="s">
        <v>997</v>
      </c>
      <c r="C1039" s="35"/>
      <c r="D1039" s="36">
        <v>10.9</v>
      </c>
      <c r="E1039" s="37">
        <v>1</v>
      </c>
      <c r="F1039" s="38" t="s">
        <v>817</v>
      </c>
      <c r="G1039" s="47" t="s">
        <v>2506</v>
      </c>
      <c r="H1039" s="4"/>
    </row>
    <row r="1040" spans="1:8" ht="19" thickTop="1" thickBot="1" x14ac:dyDescent="0.25">
      <c r="A1040" s="40">
        <v>80020</v>
      </c>
      <c r="B1040" s="49" t="s">
        <v>998</v>
      </c>
      <c r="C1040" s="35"/>
      <c r="D1040" s="36">
        <v>9.9</v>
      </c>
      <c r="E1040" s="37">
        <v>1</v>
      </c>
      <c r="F1040" s="38" t="s">
        <v>817</v>
      </c>
      <c r="G1040" s="47" t="s">
        <v>2507</v>
      </c>
      <c r="H1040" s="4"/>
    </row>
    <row r="1041" spans="1:8" ht="19" thickTop="1" thickBot="1" x14ac:dyDescent="0.25">
      <c r="A1041" s="40">
        <v>80021</v>
      </c>
      <c r="B1041" s="49" t="s">
        <v>999</v>
      </c>
      <c r="C1041" s="35"/>
      <c r="D1041" s="36">
        <v>11.5</v>
      </c>
      <c r="E1041" s="37">
        <v>1</v>
      </c>
      <c r="F1041" s="38" t="s">
        <v>817</v>
      </c>
      <c r="G1041" s="47" t="s">
        <v>2508</v>
      </c>
      <c r="H1041" s="4"/>
    </row>
    <row r="1042" spans="1:8" ht="19" thickTop="1" thickBot="1" x14ac:dyDescent="0.25">
      <c r="A1042" s="40">
        <v>80022</v>
      </c>
      <c r="B1042" s="49" t="s">
        <v>1000</v>
      </c>
      <c r="C1042" s="35"/>
      <c r="D1042" s="36">
        <v>19.899999999999999</v>
      </c>
      <c r="E1042" s="37">
        <v>1</v>
      </c>
      <c r="F1042" s="38" t="s">
        <v>817</v>
      </c>
      <c r="G1042" s="47" t="s">
        <v>2509</v>
      </c>
      <c r="H1042" s="4"/>
    </row>
    <row r="1043" spans="1:8" ht="19" thickTop="1" thickBot="1" x14ac:dyDescent="0.25">
      <c r="A1043" s="40">
        <v>80101</v>
      </c>
      <c r="B1043" s="49" t="s">
        <v>1001</v>
      </c>
      <c r="C1043" s="35"/>
      <c r="D1043" s="36">
        <v>10.9</v>
      </c>
      <c r="E1043" s="37">
        <v>1</v>
      </c>
      <c r="F1043" s="38" t="s">
        <v>817</v>
      </c>
      <c r="G1043" s="47" t="s">
        <v>2510</v>
      </c>
      <c r="H1043" s="4"/>
    </row>
    <row r="1044" spans="1:8" ht="19" thickTop="1" thickBot="1" x14ac:dyDescent="0.25">
      <c r="A1044" s="40">
        <v>80102</v>
      </c>
      <c r="B1044" s="49" t="s">
        <v>1002</v>
      </c>
      <c r="C1044" s="35"/>
      <c r="D1044" s="36">
        <v>12.9</v>
      </c>
      <c r="E1044" s="37">
        <v>1</v>
      </c>
      <c r="F1044" s="38" t="s">
        <v>817</v>
      </c>
      <c r="G1044" s="47" t="s">
        <v>2511</v>
      </c>
      <c r="H1044" s="4"/>
    </row>
    <row r="1045" spans="1:8" ht="19" thickTop="1" thickBot="1" x14ac:dyDescent="0.25">
      <c r="A1045" s="40">
        <v>80103</v>
      </c>
      <c r="B1045" s="49" t="s">
        <v>1003</v>
      </c>
      <c r="C1045" s="35"/>
      <c r="D1045" s="36">
        <v>13.9</v>
      </c>
      <c r="E1045" s="37">
        <v>1</v>
      </c>
      <c r="F1045" s="38" t="s">
        <v>817</v>
      </c>
      <c r="G1045" s="47" t="s">
        <v>2512</v>
      </c>
      <c r="H1045" s="4"/>
    </row>
    <row r="1046" spans="1:8" ht="19" thickTop="1" thickBot="1" x14ac:dyDescent="0.25">
      <c r="A1046" s="40">
        <v>80104</v>
      </c>
      <c r="B1046" s="49" t="s">
        <v>1004</v>
      </c>
      <c r="C1046" s="35"/>
      <c r="D1046" s="36">
        <v>13.9</v>
      </c>
      <c r="E1046" s="37">
        <v>1</v>
      </c>
      <c r="F1046" s="38" t="s">
        <v>817</v>
      </c>
      <c r="G1046" s="47" t="s">
        <v>2513</v>
      </c>
      <c r="H1046" s="4"/>
    </row>
    <row r="1047" spans="1:8" ht="19" thickTop="1" thickBot="1" x14ac:dyDescent="0.25">
      <c r="A1047" s="40">
        <v>80201</v>
      </c>
      <c r="B1047" s="49" t="s">
        <v>1005</v>
      </c>
      <c r="C1047" s="35"/>
      <c r="D1047" s="36">
        <v>15.9</v>
      </c>
      <c r="E1047" s="37">
        <v>1</v>
      </c>
      <c r="F1047" s="38" t="s">
        <v>817</v>
      </c>
      <c r="G1047" s="47" t="s">
        <v>2514</v>
      </c>
      <c r="H1047" s="4"/>
    </row>
    <row r="1048" spans="1:8" ht="19" thickTop="1" thickBot="1" x14ac:dyDescent="0.25">
      <c r="A1048" s="40">
        <v>80202</v>
      </c>
      <c r="B1048" s="49" t="s">
        <v>1006</v>
      </c>
      <c r="C1048" s="35"/>
      <c r="D1048" s="36">
        <v>17.899999999999999</v>
      </c>
      <c r="E1048" s="37">
        <v>1</v>
      </c>
      <c r="F1048" s="38" t="s">
        <v>817</v>
      </c>
      <c r="G1048" s="47" t="s">
        <v>2515</v>
      </c>
      <c r="H1048" s="4"/>
    </row>
    <row r="1049" spans="1:8" ht="19" thickTop="1" thickBot="1" x14ac:dyDescent="0.25">
      <c r="A1049" s="40">
        <v>80203</v>
      </c>
      <c r="B1049" s="49" t="s">
        <v>1007</v>
      </c>
      <c r="C1049" s="35"/>
      <c r="D1049" s="36">
        <v>27</v>
      </c>
      <c r="E1049" s="37">
        <v>1</v>
      </c>
      <c r="F1049" s="38" t="s">
        <v>817</v>
      </c>
      <c r="G1049" s="47" t="s">
        <v>2516</v>
      </c>
      <c r="H1049" s="4"/>
    </row>
    <row r="1050" spans="1:8" ht="19" thickTop="1" thickBot="1" x14ac:dyDescent="0.25">
      <c r="A1050" s="40">
        <v>80204</v>
      </c>
      <c r="B1050" s="49" t="s">
        <v>1008</v>
      </c>
      <c r="C1050" s="35"/>
      <c r="D1050" s="36">
        <v>16.899999999999999</v>
      </c>
      <c r="E1050" s="37">
        <v>1</v>
      </c>
      <c r="F1050" s="38" t="s">
        <v>817</v>
      </c>
      <c r="G1050" s="47" t="s">
        <v>2517</v>
      </c>
      <c r="H1050" s="4"/>
    </row>
    <row r="1051" spans="1:8" ht="19" thickTop="1" thickBot="1" x14ac:dyDescent="0.25">
      <c r="A1051" s="40">
        <v>80205</v>
      </c>
      <c r="B1051" s="49" t="s">
        <v>1009</v>
      </c>
      <c r="C1051" s="35"/>
      <c r="D1051" s="36">
        <v>16.899999999999999</v>
      </c>
      <c r="E1051" s="37">
        <v>1</v>
      </c>
      <c r="F1051" s="38" t="s">
        <v>817</v>
      </c>
      <c r="G1051" s="47" t="s">
        <v>2518</v>
      </c>
      <c r="H1051" s="4"/>
    </row>
    <row r="1052" spans="1:8" ht="19" thickTop="1" thickBot="1" x14ac:dyDescent="0.25">
      <c r="A1052" s="40">
        <v>80206</v>
      </c>
      <c r="B1052" s="49" t="s">
        <v>1010</v>
      </c>
      <c r="C1052" s="35"/>
      <c r="D1052" s="36">
        <v>17.899999999999999</v>
      </c>
      <c r="E1052" s="37">
        <v>1</v>
      </c>
      <c r="F1052" s="38" t="s">
        <v>817</v>
      </c>
      <c r="G1052" s="47" t="s">
        <v>2519</v>
      </c>
      <c r="H1052" s="4"/>
    </row>
    <row r="1053" spans="1:8" ht="19" thickTop="1" thickBot="1" x14ac:dyDescent="0.25">
      <c r="A1053" s="40">
        <v>80207</v>
      </c>
      <c r="B1053" s="49" t="s">
        <v>1011</v>
      </c>
      <c r="C1053" s="35"/>
      <c r="D1053" s="36">
        <v>17.899999999999999</v>
      </c>
      <c r="E1053" s="37">
        <v>1</v>
      </c>
      <c r="F1053" s="38" t="s">
        <v>817</v>
      </c>
      <c r="G1053" s="47" t="s">
        <v>2520</v>
      </c>
      <c r="H1053" s="4"/>
    </row>
    <row r="1054" spans="1:8" ht="19" thickTop="1" thickBot="1" x14ac:dyDescent="0.25">
      <c r="A1054" s="40">
        <v>80301</v>
      </c>
      <c r="B1054" s="49" t="s">
        <v>1012</v>
      </c>
      <c r="C1054" s="35"/>
      <c r="D1054" s="36">
        <v>19.899999999999999</v>
      </c>
      <c r="E1054" s="37">
        <v>1</v>
      </c>
      <c r="F1054" s="38" t="s">
        <v>817</v>
      </c>
      <c r="G1054" s="47" t="s">
        <v>2521</v>
      </c>
      <c r="H1054" s="4"/>
    </row>
    <row r="1055" spans="1:8" ht="19" thickTop="1" thickBot="1" x14ac:dyDescent="0.25">
      <c r="A1055" s="40">
        <v>80302</v>
      </c>
      <c r="B1055" s="49" t="s">
        <v>1013</v>
      </c>
      <c r="C1055" s="35"/>
      <c r="D1055" s="36">
        <v>22.9</v>
      </c>
      <c r="E1055" s="37">
        <v>1</v>
      </c>
      <c r="F1055" s="38" t="s">
        <v>817</v>
      </c>
      <c r="G1055" s="47" t="s">
        <v>2522</v>
      </c>
      <c r="H1055" s="4"/>
    </row>
    <row r="1056" spans="1:8" ht="19" thickTop="1" thickBot="1" x14ac:dyDescent="0.25">
      <c r="A1056" s="40">
        <v>80401</v>
      </c>
      <c r="B1056" s="49" t="s">
        <v>1014</v>
      </c>
      <c r="C1056" s="35"/>
      <c r="D1056" s="36">
        <v>56</v>
      </c>
      <c r="E1056" s="37">
        <v>1</v>
      </c>
      <c r="F1056" s="38" t="s">
        <v>817</v>
      </c>
      <c r="G1056" s="47" t="s">
        <v>2523</v>
      </c>
      <c r="H1056" s="4"/>
    </row>
    <row r="1057" spans="1:8" ht="19" thickTop="1" thickBot="1" x14ac:dyDescent="0.25">
      <c r="A1057" s="40">
        <v>80501</v>
      </c>
      <c r="B1057" s="49" t="s">
        <v>1015</v>
      </c>
      <c r="C1057" s="35"/>
      <c r="D1057" s="36">
        <v>69</v>
      </c>
      <c r="E1057" s="37">
        <v>1</v>
      </c>
      <c r="F1057" s="38" t="s">
        <v>817</v>
      </c>
      <c r="G1057" s="47" t="s">
        <v>2524</v>
      </c>
      <c r="H1057" s="4"/>
    </row>
    <row r="1058" spans="1:8" ht="19" thickTop="1" thickBot="1" x14ac:dyDescent="0.25">
      <c r="A1058" s="40">
        <v>80502</v>
      </c>
      <c r="B1058" s="49" t="s">
        <v>1016</v>
      </c>
      <c r="C1058" s="35"/>
      <c r="D1058" s="36">
        <v>25.9</v>
      </c>
      <c r="E1058" s="37">
        <v>1</v>
      </c>
      <c r="F1058" s="38" t="s">
        <v>817</v>
      </c>
      <c r="G1058" s="47" t="s">
        <v>2525</v>
      </c>
      <c r="H1058" s="4"/>
    </row>
    <row r="1059" spans="1:8" ht="19" thickTop="1" thickBot="1" x14ac:dyDescent="0.25">
      <c r="A1059" s="40">
        <v>80503</v>
      </c>
      <c r="B1059" s="49" t="s">
        <v>1017</v>
      </c>
      <c r="C1059" s="35"/>
      <c r="D1059" s="36">
        <v>25.9</v>
      </c>
      <c r="E1059" s="37">
        <v>1</v>
      </c>
      <c r="F1059" s="38" t="s">
        <v>817</v>
      </c>
      <c r="G1059" s="47" t="s">
        <v>2526</v>
      </c>
      <c r="H1059" s="4"/>
    </row>
    <row r="1060" spans="1:8" ht="19" thickTop="1" thickBot="1" x14ac:dyDescent="0.25">
      <c r="A1060" s="40">
        <v>80504</v>
      </c>
      <c r="B1060" s="49" t="s">
        <v>1018</v>
      </c>
      <c r="C1060" s="35"/>
      <c r="D1060" s="36">
        <v>25.9</v>
      </c>
      <c r="E1060" s="37">
        <v>1</v>
      </c>
      <c r="F1060" s="38" t="s">
        <v>817</v>
      </c>
      <c r="G1060" s="47" t="s">
        <v>2527</v>
      </c>
      <c r="H1060" s="4"/>
    </row>
    <row r="1061" spans="1:8" ht="19" thickTop="1" thickBot="1" x14ac:dyDescent="0.25">
      <c r="A1061" s="40">
        <v>80601</v>
      </c>
      <c r="B1061" s="49" t="s">
        <v>1019</v>
      </c>
      <c r="C1061" s="35"/>
      <c r="D1061" s="36">
        <v>56</v>
      </c>
      <c r="E1061" s="37">
        <v>1</v>
      </c>
      <c r="F1061" s="38" t="s">
        <v>817</v>
      </c>
      <c r="G1061" s="47" t="s">
        <v>2528</v>
      </c>
      <c r="H1061" s="4"/>
    </row>
    <row r="1062" spans="1:8" ht="19" thickTop="1" thickBot="1" x14ac:dyDescent="0.25">
      <c r="A1062" s="40">
        <v>81001</v>
      </c>
      <c r="B1062" s="49" t="s">
        <v>1020</v>
      </c>
      <c r="C1062" s="35"/>
      <c r="D1062" s="36">
        <v>95</v>
      </c>
      <c r="E1062" s="37">
        <v>1</v>
      </c>
      <c r="F1062" s="38" t="s">
        <v>817</v>
      </c>
      <c r="G1062" s="47" t="s">
        <v>2529</v>
      </c>
      <c r="H1062" s="4"/>
    </row>
    <row r="1063" spans="1:8" ht="19" thickTop="1" thickBot="1" x14ac:dyDescent="0.25">
      <c r="A1063" s="40">
        <v>81002</v>
      </c>
      <c r="B1063" s="49" t="s">
        <v>1021</v>
      </c>
      <c r="C1063" s="35"/>
      <c r="D1063" s="36">
        <v>119</v>
      </c>
      <c r="E1063" s="37">
        <v>1</v>
      </c>
      <c r="F1063" s="38" t="s">
        <v>817</v>
      </c>
      <c r="G1063" s="47" t="s">
        <v>2530</v>
      </c>
      <c r="H1063" s="4"/>
    </row>
    <row r="1064" spans="1:8" ht="19" thickTop="1" thickBot="1" x14ac:dyDescent="0.25">
      <c r="A1064" s="40">
        <v>81003</v>
      </c>
      <c r="B1064" s="49" t="s">
        <v>1022</v>
      </c>
      <c r="C1064" s="35"/>
      <c r="D1064" s="36">
        <v>389</v>
      </c>
      <c r="E1064" s="37">
        <v>1</v>
      </c>
      <c r="F1064" s="38" t="s">
        <v>817</v>
      </c>
      <c r="G1064" s="47" t="s">
        <v>2531</v>
      </c>
      <c r="H1064" s="4"/>
    </row>
    <row r="1065" spans="1:8" ht="19" thickTop="1" thickBot="1" x14ac:dyDescent="0.25">
      <c r="A1065" s="40">
        <v>81004</v>
      </c>
      <c r="B1065" s="49" t="s">
        <v>1023</v>
      </c>
      <c r="C1065" s="35"/>
      <c r="D1065" s="36">
        <v>39</v>
      </c>
      <c r="E1065" s="37">
        <v>1</v>
      </c>
      <c r="F1065" s="38" t="s">
        <v>817</v>
      </c>
      <c r="G1065" s="47" t="s">
        <v>2532</v>
      </c>
      <c r="H1065" s="4"/>
    </row>
    <row r="1066" spans="1:8" ht="19" thickTop="1" thickBot="1" x14ac:dyDescent="0.25">
      <c r="A1066" s="40">
        <v>81010</v>
      </c>
      <c r="B1066" s="49" t="s">
        <v>1024</v>
      </c>
      <c r="C1066" s="35"/>
      <c r="D1066" s="36">
        <v>19.899999999999999</v>
      </c>
      <c r="E1066" s="37">
        <v>1</v>
      </c>
      <c r="F1066" s="38" t="s">
        <v>817</v>
      </c>
      <c r="G1066" s="47" t="s">
        <v>2533</v>
      </c>
      <c r="H1066" s="4"/>
    </row>
    <row r="1067" spans="1:8" ht="19" thickTop="1" thickBot="1" x14ac:dyDescent="0.25">
      <c r="A1067" s="40">
        <v>81020</v>
      </c>
      <c r="B1067" s="49" t="s">
        <v>1025</v>
      </c>
      <c r="C1067" s="35"/>
      <c r="D1067" s="36">
        <v>9.5</v>
      </c>
      <c r="E1067" s="37">
        <v>1</v>
      </c>
      <c r="F1067" s="38" t="s">
        <v>817</v>
      </c>
      <c r="G1067" s="47" t="s">
        <v>1481</v>
      </c>
      <c r="H1067" s="4"/>
    </row>
    <row r="1068" spans="1:8" ht="19" thickTop="1" thickBot="1" x14ac:dyDescent="0.25">
      <c r="A1068" s="40">
        <v>81021</v>
      </c>
      <c r="B1068" s="49" t="s">
        <v>1026</v>
      </c>
      <c r="C1068" s="35"/>
      <c r="D1068" s="36">
        <v>10.5</v>
      </c>
      <c r="E1068" s="37">
        <v>1</v>
      </c>
      <c r="F1068" s="38" t="s">
        <v>817</v>
      </c>
      <c r="G1068" s="47" t="s">
        <v>2534</v>
      </c>
      <c r="H1068" s="4"/>
    </row>
    <row r="1069" spans="1:8" ht="19" thickTop="1" thickBot="1" x14ac:dyDescent="0.25">
      <c r="A1069" s="40">
        <v>81022</v>
      </c>
      <c r="B1069" s="49" t="s">
        <v>1027</v>
      </c>
      <c r="C1069" s="35"/>
      <c r="D1069" s="36">
        <v>11.5</v>
      </c>
      <c r="E1069" s="37">
        <v>1</v>
      </c>
      <c r="F1069" s="38" t="s">
        <v>817</v>
      </c>
      <c r="G1069" s="47" t="s">
        <v>2535</v>
      </c>
      <c r="H1069" s="4"/>
    </row>
    <row r="1070" spans="1:8" ht="19" thickTop="1" thickBot="1" x14ac:dyDescent="0.25">
      <c r="A1070" s="40">
        <v>81023</v>
      </c>
      <c r="B1070" s="49" t="s">
        <v>1028</v>
      </c>
      <c r="C1070" s="35"/>
      <c r="D1070" s="36">
        <v>11.5</v>
      </c>
      <c r="E1070" s="37">
        <v>1</v>
      </c>
      <c r="F1070" s="38" t="s">
        <v>817</v>
      </c>
      <c r="G1070" s="47" t="s">
        <v>2536</v>
      </c>
      <c r="H1070" s="4"/>
    </row>
    <row r="1071" spans="1:8" ht="19" thickTop="1" thickBot="1" x14ac:dyDescent="0.25">
      <c r="A1071" s="40">
        <v>81024</v>
      </c>
      <c r="B1071" s="49" t="s">
        <v>1029</v>
      </c>
      <c r="C1071" s="35"/>
      <c r="D1071" s="36">
        <v>11.5</v>
      </c>
      <c r="E1071" s="37">
        <v>1</v>
      </c>
      <c r="F1071" s="38" t="s">
        <v>817</v>
      </c>
      <c r="G1071" s="47" t="s">
        <v>2537</v>
      </c>
      <c r="H1071" s="4"/>
    </row>
    <row r="1072" spans="1:8" ht="19" thickTop="1" thickBot="1" x14ac:dyDescent="0.25">
      <c r="A1072" s="40">
        <v>81025</v>
      </c>
      <c r="B1072" s="49" t="s">
        <v>1030</v>
      </c>
      <c r="C1072" s="35"/>
      <c r="D1072" s="36">
        <v>11.5</v>
      </c>
      <c r="E1072" s="37">
        <v>1</v>
      </c>
      <c r="F1072" s="38" t="s">
        <v>817</v>
      </c>
      <c r="G1072" s="47" t="s">
        <v>2538</v>
      </c>
      <c r="H1072" s="4"/>
    </row>
    <row r="1073" spans="1:8" ht="19" thickTop="1" thickBot="1" x14ac:dyDescent="0.25">
      <c r="A1073" s="40">
        <v>81026</v>
      </c>
      <c r="B1073" s="49" t="s">
        <v>1031</v>
      </c>
      <c r="C1073" s="35"/>
      <c r="D1073" s="36">
        <v>7.9</v>
      </c>
      <c r="E1073" s="37">
        <v>1</v>
      </c>
      <c r="F1073" s="38" t="s">
        <v>817</v>
      </c>
      <c r="G1073" s="47" t="s">
        <v>2539</v>
      </c>
      <c r="H1073" s="4"/>
    </row>
    <row r="1074" spans="1:8" ht="19" thickTop="1" thickBot="1" x14ac:dyDescent="0.25">
      <c r="A1074" s="40">
        <v>81027</v>
      </c>
      <c r="B1074" s="49" t="s">
        <v>1032</v>
      </c>
      <c r="C1074" s="35"/>
      <c r="D1074" s="36">
        <v>7.9</v>
      </c>
      <c r="E1074" s="37">
        <v>1</v>
      </c>
      <c r="F1074" s="38" t="s">
        <v>817</v>
      </c>
      <c r="G1074" s="47" t="s">
        <v>2540</v>
      </c>
      <c r="H1074" s="4"/>
    </row>
    <row r="1075" spans="1:8" ht="19" thickTop="1" thickBot="1" x14ac:dyDescent="0.25">
      <c r="A1075" s="40">
        <v>81028</v>
      </c>
      <c r="B1075" s="49" t="s">
        <v>1033</v>
      </c>
      <c r="C1075" s="35"/>
      <c r="D1075" s="36">
        <v>89</v>
      </c>
      <c r="E1075" s="37">
        <v>1</v>
      </c>
      <c r="F1075" s="38" t="s">
        <v>779</v>
      </c>
      <c r="G1075" s="47" t="s">
        <v>2541</v>
      </c>
      <c r="H1075" s="4"/>
    </row>
    <row r="1076" spans="1:8" ht="19" thickTop="1" thickBot="1" x14ac:dyDescent="0.25">
      <c r="A1076" s="40">
        <v>81029</v>
      </c>
      <c r="B1076" s="49" t="s">
        <v>1034</v>
      </c>
      <c r="C1076" s="35"/>
      <c r="D1076" s="36">
        <v>79</v>
      </c>
      <c r="E1076" s="37">
        <v>1</v>
      </c>
      <c r="F1076" s="38" t="s">
        <v>779</v>
      </c>
      <c r="G1076" s="47" t="s">
        <v>2542</v>
      </c>
      <c r="H1076" s="4"/>
    </row>
    <row r="1077" spans="1:8" ht="19" thickTop="1" thickBot="1" x14ac:dyDescent="0.25">
      <c r="A1077" s="40">
        <v>81030</v>
      </c>
      <c r="B1077" s="49" t="s">
        <v>1035</v>
      </c>
      <c r="C1077" s="35"/>
      <c r="D1077" s="36">
        <v>139</v>
      </c>
      <c r="E1077" s="37">
        <v>1</v>
      </c>
      <c r="F1077" s="38" t="s">
        <v>817</v>
      </c>
      <c r="G1077" s="47" t="s">
        <v>2543</v>
      </c>
      <c r="H1077" s="4"/>
    </row>
    <row r="1078" spans="1:8" ht="19" thickTop="1" thickBot="1" x14ac:dyDescent="0.25">
      <c r="A1078" s="40">
        <v>81031</v>
      </c>
      <c r="B1078" s="49" t="s">
        <v>1036</v>
      </c>
      <c r="C1078" s="35"/>
      <c r="D1078" s="36">
        <v>39</v>
      </c>
      <c r="E1078" s="37">
        <v>1</v>
      </c>
      <c r="F1078" s="38" t="s">
        <v>779</v>
      </c>
      <c r="G1078" s="47" t="s">
        <v>2544</v>
      </c>
      <c r="H1078" s="4"/>
    </row>
    <row r="1079" spans="1:8" ht="19" thickTop="1" thickBot="1" x14ac:dyDescent="0.25">
      <c r="A1079" s="40">
        <v>81040</v>
      </c>
      <c r="B1079" s="49" t="s">
        <v>1037</v>
      </c>
      <c r="C1079" s="35"/>
      <c r="D1079" s="36">
        <v>89</v>
      </c>
      <c r="E1079" s="37">
        <v>1</v>
      </c>
      <c r="F1079" s="38" t="s">
        <v>817</v>
      </c>
      <c r="G1079" s="47" t="s">
        <v>2545</v>
      </c>
      <c r="H1079" s="4"/>
    </row>
    <row r="1080" spans="1:8" ht="19" thickTop="1" thickBot="1" x14ac:dyDescent="0.25">
      <c r="A1080" s="40">
        <v>81041</v>
      </c>
      <c r="B1080" s="49" t="s">
        <v>1038</v>
      </c>
      <c r="C1080" s="35"/>
      <c r="D1080" s="36">
        <v>89</v>
      </c>
      <c r="E1080" s="37">
        <v>1</v>
      </c>
      <c r="F1080" s="38" t="s">
        <v>817</v>
      </c>
      <c r="G1080" s="47" t="s">
        <v>2546</v>
      </c>
      <c r="H1080" s="4"/>
    </row>
    <row r="1081" spans="1:8" ht="19" thickTop="1" thickBot="1" x14ac:dyDescent="0.25">
      <c r="A1081" s="40">
        <v>81042</v>
      </c>
      <c r="B1081" s="49" t="s">
        <v>1039</v>
      </c>
      <c r="C1081" s="35"/>
      <c r="D1081" s="36">
        <v>19.899999999999999</v>
      </c>
      <c r="E1081" s="37">
        <v>1</v>
      </c>
      <c r="F1081" s="38" t="s">
        <v>779</v>
      </c>
      <c r="G1081" s="47" t="s">
        <v>2547</v>
      </c>
      <c r="H1081" s="4"/>
    </row>
    <row r="1082" spans="1:8" ht="19" thickTop="1" thickBot="1" x14ac:dyDescent="0.25">
      <c r="A1082" s="40">
        <v>81043</v>
      </c>
      <c r="B1082" s="49" t="s">
        <v>1040</v>
      </c>
      <c r="C1082" s="35"/>
      <c r="D1082" s="36">
        <v>13.9</v>
      </c>
      <c r="E1082" s="37">
        <v>1</v>
      </c>
      <c r="F1082" s="38" t="s">
        <v>817</v>
      </c>
      <c r="G1082" s="47" t="s">
        <v>2548</v>
      </c>
      <c r="H1082" s="4"/>
    </row>
    <row r="1083" spans="1:8" ht="19" thickTop="1" thickBot="1" x14ac:dyDescent="0.25">
      <c r="A1083" s="40">
        <v>81044</v>
      </c>
      <c r="B1083" s="49" t="s">
        <v>1041</v>
      </c>
      <c r="C1083" s="35"/>
      <c r="D1083" s="36">
        <v>17.899999999999999</v>
      </c>
      <c r="E1083" s="37">
        <v>1</v>
      </c>
      <c r="F1083" s="38" t="s">
        <v>817</v>
      </c>
      <c r="G1083" s="47" t="s">
        <v>2549</v>
      </c>
      <c r="H1083" s="4"/>
    </row>
    <row r="1084" spans="1:8" ht="19" thickTop="1" thickBot="1" x14ac:dyDescent="0.25">
      <c r="A1084" s="40">
        <v>81045</v>
      </c>
      <c r="B1084" s="49" t="s">
        <v>1042</v>
      </c>
      <c r="C1084" s="35"/>
      <c r="D1084" s="36">
        <v>129</v>
      </c>
      <c r="E1084" s="37">
        <v>1</v>
      </c>
      <c r="F1084" s="38" t="s">
        <v>817</v>
      </c>
      <c r="G1084" s="47" t="s">
        <v>2550</v>
      </c>
      <c r="H1084" s="4"/>
    </row>
    <row r="1085" spans="1:8" ht="19" thickTop="1" thickBot="1" x14ac:dyDescent="0.25">
      <c r="A1085" s="40">
        <v>81046</v>
      </c>
      <c r="B1085" s="49" t="s">
        <v>1043</v>
      </c>
      <c r="C1085" s="35"/>
      <c r="D1085" s="36">
        <v>89</v>
      </c>
      <c r="E1085" s="37">
        <v>1</v>
      </c>
      <c r="F1085" s="38" t="s">
        <v>817</v>
      </c>
      <c r="G1085" s="47" t="s">
        <v>2551</v>
      </c>
      <c r="H1085" s="4"/>
    </row>
    <row r="1086" spans="1:8" ht="19" thickTop="1" thickBot="1" x14ac:dyDescent="0.25">
      <c r="A1086" s="40">
        <v>81047</v>
      </c>
      <c r="B1086" s="49" t="s">
        <v>1044</v>
      </c>
      <c r="C1086" s="35"/>
      <c r="D1086" s="36">
        <v>6.9</v>
      </c>
      <c r="E1086" s="37">
        <v>1</v>
      </c>
      <c r="F1086" s="38" t="s">
        <v>817</v>
      </c>
      <c r="G1086" s="47" t="s">
        <v>2552</v>
      </c>
      <c r="H1086" s="4"/>
    </row>
    <row r="1087" spans="1:8" ht="19" thickTop="1" thickBot="1" x14ac:dyDescent="0.25">
      <c r="A1087" s="40">
        <v>81048</v>
      </c>
      <c r="B1087" s="49" t="s">
        <v>1045</v>
      </c>
      <c r="C1087" s="35"/>
      <c r="D1087" s="36">
        <v>89</v>
      </c>
      <c r="E1087" s="37">
        <v>1</v>
      </c>
      <c r="F1087" s="38" t="s">
        <v>817</v>
      </c>
      <c r="G1087" s="47" t="s">
        <v>2553</v>
      </c>
      <c r="H1087" s="4"/>
    </row>
    <row r="1088" spans="1:8" ht="19" thickTop="1" thickBot="1" x14ac:dyDescent="0.25">
      <c r="A1088" s="40">
        <v>81049</v>
      </c>
      <c r="B1088" s="49" t="s">
        <v>1046</v>
      </c>
      <c r="C1088" s="35"/>
      <c r="D1088" s="36">
        <v>91</v>
      </c>
      <c r="E1088" s="37">
        <v>1</v>
      </c>
      <c r="F1088" s="38" t="s">
        <v>817</v>
      </c>
      <c r="G1088" s="47" t="s">
        <v>2554</v>
      </c>
      <c r="H1088" s="4"/>
    </row>
    <row r="1089" spans="1:8" ht="19" thickTop="1" thickBot="1" x14ac:dyDescent="0.25">
      <c r="A1089" s="40">
        <v>81050</v>
      </c>
      <c r="B1089" s="49" t="s">
        <v>1047</v>
      </c>
      <c r="C1089" s="35"/>
      <c r="D1089" s="36">
        <v>39</v>
      </c>
      <c r="E1089" s="37">
        <v>1</v>
      </c>
      <c r="F1089" s="38" t="s">
        <v>779</v>
      </c>
      <c r="G1089" s="47" t="s">
        <v>2555</v>
      </c>
      <c r="H1089" s="4"/>
    </row>
    <row r="1090" spans="1:8" ht="19" thickTop="1" thickBot="1" x14ac:dyDescent="0.25">
      <c r="A1090" s="40">
        <v>81051</v>
      </c>
      <c r="B1090" s="49" t="s">
        <v>1048</v>
      </c>
      <c r="C1090" s="35"/>
      <c r="D1090" s="36">
        <v>108</v>
      </c>
      <c r="E1090" s="37">
        <v>1</v>
      </c>
      <c r="F1090" s="38" t="s">
        <v>817</v>
      </c>
      <c r="G1090" s="47" t="s">
        <v>2556</v>
      </c>
      <c r="H1090" s="4"/>
    </row>
    <row r="1091" spans="1:8" ht="19" thickTop="1" thickBot="1" x14ac:dyDescent="0.25">
      <c r="A1091" s="40">
        <v>81052</v>
      </c>
      <c r="B1091" s="49" t="s">
        <v>1049</v>
      </c>
      <c r="C1091" s="35"/>
      <c r="D1091" s="36">
        <v>49.5</v>
      </c>
      <c r="E1091" s="37">
        <v>1</v>
      </c>
      <c r="F1091" s="38" t="s">
        <v>779</v>
      </c>
      <c r="G1091" s="47" t="s">
        <v>2557</v>
      </c>
      <c r="H1091" s="4"/>
    </row>
    <row r="1092" spans="1:8" ht="19" thickTop="1" thickBot="1" x14ac:dyDescent="0.25">
      <c r="A1092" s="40">
        <v>81053</v>
      </c>
      <c r="B1092" s="49" t="s">
        <v>1050</v>
      </c>
      <c r="C1092" s="35"/>
      <c r="D1092" s="36">
        <v>49.5</v>
      </c>
      <c r="E1092" s="37">
        <v>1</v>
      </c>
      <c r="F1092" s="38" t="s">
        <v>779</v>
      </c>
      <c r="G1092" s="47" t="s">
        <v>2558</v>
      </c>
      <c r="H1092" s="4"/>
    </row>
    <row r="1093" spans="1:8" ht="19" thickTop="1" thickBot="1" x14ac:dyDescent="0.25">
      <c r="A1093" s="40">
        <v>81054</v>
      </c>
      <c r="B1093" s="49" t="s">
        <v>1051</v>
      </c>
      <c r="C1093" s="35"/>
      <c r="D1093" s="36">
        <v>17.899999999999999</v>
      </c>
      <c r="E1093" s="37">
        <v>1</v>
      </c>
      <c r="F1093" s="38" t="s">
        <v>817</v>
      </c>
      <c r="G1093" s="47" t="s">
        <v>2559</v>
      </c>
      <c r="H1093" s="4"/>
    </row>
    <row r="1094" spans="1:8" ht="19" thickTop="1" thickBot="1" x14ac:dyDescent="0.25">
      <c r="A1094" s="40">
        <v>81055</v>
      </c>
      <c r="B1094" s="49" t="s">
        <v>1052</v>
      </c>
      <c r="C1094" s="35"/>
      <c r="D1094" s="36">
        <v>59</v>
      </c>
      <c r="E1094" s="37">
        <v>1</v>
      </c>
      <c r="F1094" s="38" t="s">
        <v>817</v>
      </c>
      <c r="G1094" s="47" t="s">
        <v>2560</v>
      </c>
      <c r="H1094" s="4"/>
    </row>
    <row r="1095" spans="1:8" ht="19" thickTop="1" thickBot="1" x14ac:dyDescent="0.25">
      <c r="A1095" s="40">
        <v>81056</v>
      </c>
      <c r="B1095" s="49" t="s">
        <v>1053</v>
      </c>
      <c r="C1095" s="35"/>
      <c r="D1095" s="36">
        <v>12.9</v>
      </c>
      <c r="E1095" s="37">
        <v>1</v>
      </c>
      <c r="F1095" s="38" t="s">
        <v>817</v>
      </c>
      <c r="G1095" s="47" t="s">
        <v>2561</v>
      </c>
      <c r="H1095" s="4"/>
    </row>
    <row r="1096" spans="1:8" ht="19" thickTop="1" thickBot="1" x14ac:dyDescent="0.25">
      <c r="A1096" s="40">
        <v>81057</v>
      </c>
      <c r="B1096" s="49" t="s">
        <v>1054</v>
      </c>
      <c r="C1096" s="35"/>
      <c r="D1096" s="36">
        <v>9.9</v>
      </c>
      <c r="E1096" s="37">
        <v>1</v>
      </c>
      <c r="F1096" s="38" t="s">
        <v>817</v>
      </c>
      <c r="G1096" s="47" t="s">
        <v>2562</v>
      </c>
      <c r="H1096" s="4"/>
    </row>
    <row r="1097" spans="1:8" ht="19" thickTop="1" thickBot="1" x14ac:dyDescent="0.25">
      <c r="A1097" s="40">
        <v>81060</v>
      </c>
      <c r="B1097" s="49" t="s">
        <v>1055</v>
      </c>
      <c r="C1097" s="35"/>
      <c r="D1097" s="36">
        <v>4.9000000000000004</v>
      </c>
      <c r="E1097" s="37">
        <v>1</v>
      </c>
      <c r="F1097" s="38" t="s">
        <v>817</v>
      </c>
      <c r="G1097" s="47" t="s">
        <v>2563</v>
      </c>
      <c r="H1097" s="4"/>
    </row>
    <row r="1098" spans="1:8" ht="19" thickTop="1" thickBot="1" x14ac:dyDescent="0.25">
      <c r="A1098" s="40">
        <v>81061</v>
      </c>
      <c r="B1098" s="49" t="s">
        <v>1056</v>
      </c>
      <c r="C1098" s="35"/>
      <c r="D1098" s="36">
        <v>5.9</v>
      </c>
      <c r="E1098" s="37">
        <v>1</v>
      </c>
      <c r="F1098" s="38" t="s">
        <v>817</v>
      </c>
      <c r="G1098" s="47" t="s">
        <v>2564</v>
      </c>
      <c r="H1098" s="4"/>
    </row>
    <row r="1099" spans="1:8" ht="19" thickTop="1" thickBot="1" x14ac:dyDescent="0.25">
      <c r="A1099" s="40">
        <v>81070</v>
      </c>
      <c r="B1099" s="49" t="s">
        <v>1057</v>
      </c>
      <c r="C1099" s="35"/>
      <c r="D1099" s="36">
        <v>66.5</v>
      </c>
      <c r="E1099" s="37">
        <v>1</v>
      </c>
      <c r="F1099" s="38" t="s">
        <v>817</v>
      </c>
      <c r="G1099" s="47" t="s">
        <v>2565</v>
      </c>
      <c r="H1099" s="4"/>
    </row>
    <row r="1100" spans="1:8" ht="19" thickTop="1" thickBot="1" x14ac:dyDescent="0.25">
      <c r="A1100" s="40">
        <v>81071</v>
      </c>
      <c r="B1100" s="49" t="s">
        <v>1058</v>
      </c>
      <c r="C1100" s="35"/>
      <c r="D1100" s="36">
        <v>0.2</v>
      </c>
      <c r="E1100" s="37">
        <v>1</v>
      </c>
      <c r="F1100" s="38" t="s">
        <v>817</v>
      </c>
      <c r="G1100" s="47" t="s">
        <v>2566</v>
      </c>
      <c r="H1100" s="4"/>
    </row>
    <row r="1101" spans="1:8" ht="19" thickTop="1" thickBot="1" x14ac:dyDescent="0.25">
      <c r="A1101" s="40">
        <v>81080</v>
      </c>
      <c r="B1101" s="49" t="s">
        <v>1059</v>
      </c>
      <c r="C1101" s="35"/>
      <c r="D1101" s="36">
        <v>35.5</v>
      </c>
      <c r="E1101" s="37">
        <v>1</v>
      </c>
      <c r="F1101" s="38" t="s">
        <v>779</v>
      </c>
      <c r="G1101" s="47" t="s">
        <v>2567</v>
      </c>
      <c r="H1101" s="4"/>
    </row>
    <row r="1102" spans="1:8" ht="19" thickTop="1" thickBot="1" x14ac:dyDescent="0.25">
      <c r="A1102" s="40">
        <v>81081</v>
      </c>
      <c r="B1102" s="49" t="s">
        <v>1060</v>
      </c>
      <c r="C1102" s="35"/>
      <c r="D1102" s="36">
        <v>38.5</v>
      </c>
      <c r="E1102" s="37">
        <v>1</v>
      </c>
      <c r="F1102" s="38" t="s">
        <v>779</v>
      </c>
      <c r="G1102" s="47" t="s">
        <v>2568</v>
      </c>
      <c r="H1102" s="4"/>
    </row>
    <row r="1103" spans="1:8" ht="19" thickTop="1" thickBot="1" x14ac:dyDescent="0.25">
      <c r="A1103" s="40">
        <v>81090</v>
      </c>
      <c r="B1103" s="49" t="s">
        <v>1061</v>
      </c>
      <c r="C1103" s="35"/>
      <c r="D1103" s="36">
        <v>215</v>
      </c>
      <c r="E1103" s="37">
        <v>1</v>
      </c>
      <c r="F1103" s="38" t="s">
        <v>779</v>
      </c>
      <c r="G1103" s="47" t="s">
        <v>2569</v>
      </c>
      <c r="H1103" s="4"/>
    </row>
    <row r="1104" spans="1:8" ht="19" thickTop="1" thickBot="1" x14ac:dyDescent="0.25">
      <c r="A1104" s="40">
        <v>81091</v>
      </c>
      <c r="B1104" s="49" t="s">
        <v>1062</v>
      </c>
      <c r="C1104" s="35"/>
      <c r="D1104" s="36">
        <v>170</v>
      </c>
      <c r="E1104" s="37">
        <v>1</v>
      </c>
      <c r="F1104" s="38" t="s">
        <v>779</v>
      </c>
      <c r="G1104" s="47" t="s">
        <v>2570</v>
      </c>
      <c r="H1104" s="4"/>
    </row>
    <row r="1105" spans="1:8" ht="19" thickTop="1" thickBot="1" x14ac:dyDescent="0.25">
      <c r="A1105" s="40">
        <v>81092</v>
      </c>
      <c r="B1105" s="49" t="s">
        <v>1063</v>
      </c>
      <c r="C1105" s="35"/>
      <c r="D1105" s="36">
        <v>235</v>
      </c>
      <c r="E1105" s="37">
        <v>1</v>
      </c>
      <c r="F1105" s="38" t="s">
        <v>779</v>
      </c>
      <c r="G1105" s="47" t="s">
        <v>2571</v>
      </c>
      <c r="H1105" s="4"/>
    </row>
    <row r="1106" spans="1:8" ht="19" thickTop="1" thickBot="1" x14ac:dyDescent="0.25">
      <c r="A1106" s="40">
        <v>81093</v>
      </c>
      <c r="B1106" s="49" t="s">
        <v>1064</v>
      </c>
      <c r="C1106" s="35"/>
      <c r="D1106" s="36">
        <v>330</v>
      </c>
      <c r="E1106" s="37">
        <v>1</v>
      </c>
      <c r="F1106" s="38" t="s">
        <v>779</v>
      </c>
      <c r="G1106" s="47" t="s">
        <v>2572</v>
      </c>
      <c r="H1106" s="4"/>
    </row>
    <row r="1107" spans="1:8" ht="19" thickTop="1" thickBot="1" x14ac:dyDescent="0.25">
      <c r="A1107" s="40">
        <v>81094</v>
      </c>
      <c r="B1107" s="49" t="s">
        <v>1065</v>
      </c>
      <c r="C1107" s="35"/>
      <c r="D1107" s="36">
        <v>230</v>
      </c>
      <c r="E1107" s="37">
        <v>1</v>
      </c>
      <c r="F1107" s="38" t="s">
        <v>779</v>
      </c>
      <c r="G1107" s="47" t="s">
        <v>2573</v>
      </c>
      <c r="H1107" s="4"/>
    </row>
    <row r="1108" spans="1:8" ht="19" thickTop="1" thickBot="1" x14ac:dyDescent="0.25">
      <c r="A1108" s="40">
        <v>81095</v>
      </c>
      <c r="B1108" s="49" t="s">
        <v>1066</v>
      </c>
      <c r="C1108" s="35"/>
      <c r="D1108" s="36">
        <v>260</v>
      </c>
      <c r="E1108" s="37">
        <v>1</v>
      </c>
      <c r="F1108" s="38" t="s">
        <v>779</v>
      </c>
      <c r="G1108" s="47" t="s">
        <v>2574</v>
      </c>
      <c r="H1108" s="4"/>
    </row>
    <row r="1109" spans="1:8" ht="19" thickTop="1" thickBot="1" x14ac:dyDescent="0.25">
      <c r="A1109" s="40">
        <v>81096</v>
      </c>
      <c r="B1109" s="49" t="s">
        <v>1067</v>
      </c>
      <c r="C1109" s="35"/>
      <c r="D1109" s="36">
        <v>350</v>
      </c>
      <c r="E1109" s="37">
        <v>1</v>
      </c>
      <c r="F1109" s="38" t="s">
        <v>779</v>
      </c>
      <c r="G1109" s="47" t="s">
        <v>2575</v>
      </c>
      <c r="H1109" s="4"/>
    </row>
    <row r="1110" spans="1:8" ht="19" thickTop="1" thickBot="1" x14ac:dyDescent="0.25">
      <c r="A1110" s="40">
        <v>81097</v>
      </c>
      <c r="B1110" s="49" t="s">
        <v>1068</v>
      </c>
      <c r="C1110" s="35"/>
      <c r="D1110" s="36">
        <v>204.63</v>
      </c>
      <c r="E1110" s="37">
        <v>1</v>
      </c>
      <c r="F1110" s="38" t="s">
        <v>779</v>
      </c>
      <c r="G1110" s="47" t="s">
        <v>2576</v>
      </c>
      <c r="H1110" s="4"/>
    </row>
    <row r="1111" spans="1:8" ht="19" thickTop="1" thickBot="1" x14ac:dyDescent="0.25">
      <c r="A1111" s="40">
        <v>81098</v>
      </c>
      <c r="B1111" s="49" t="s">
        <v>1069</v>
      </c>
      <c r="C1111" s="35"/>
      <c r="D1111" s="36">
        <v>275</v>
      </c>
      <c r="E1111" s="37">
        <v>1</v>
      </c>
      <c r="F1111" s="38" t="s">
        <v>779</v>
      </c>
      <c r="G1111" s="47" t="s">
        <v>2577</v>
      </c>
      <c r="H1111" s="4"/>
    </row>
    <row r="1112" spans="1:8" ht="19" thickTop="1" thickBot="1" x14ac:dyDescent="0.25">
      <c r="A1112" s="40">
        <v>82001</v>
      </c>
      <c r="B1112" s="49" t="s">
        <v>1070</v>
      </c>
      <c r="C1112" s="35"/>
      <c r="D1112" s="36">
        <v>79</v>
      </c>
      <c r="E1112" s="37">
        <v>1</v>
      </c>
      <c r="F1112" s="38" t="s">
        <v>817</v>
      </c>
      <c r="G1112" s="47" t="s">
        <v>2578</v>
      </c>
      <c r="H1112" s="4"/>
    </row>
    <row r="1113" spans="1:8" ht="19" thickTop="1" thickBot="1" x14ac:dyDescent="0.25">
      <c r="A1113" s="40">
        <v>82002</v>
      </c>
      <c r="B1113" s="49" t="s">
        <v>1071</v>
      </c>
      <c r="C1113" s="35"/>
      <c r="D1113" s="36">
        <v>119</v>
      </c>
      <c r="E1113" s="37">
        <v>1</v>
      </c>
      <c r="F1113" s="38" t="s">
        <v>779</v>
      </c>
      <c r="G1113" s="47" t="s">
        <v>2579</v>
      </c>
      <c r="H1113" s="4"/>
    </row>
    <row r="1114" spans="1:8" ht="19" thickTop="1" thickBot="1" x14ac:dyDescent="0.25">
      <c r="A1114" s="40">
        <v>82010</v>
      </c>
      <c r="B1114" s="49" t="s">
        <v>1072</v>
      </c>
      <c r="C1114" s="35"/>
      <c r="D1114" s="36">
        <v>59</v>
      </c>
      <c r="E1114" s="37">
        <v>1</v>
      </c>
      <c r="F1114" s="38" t="s">
        <v>817</v>
      </c>
      <c r="G1114" s="47" t="s">
        <v>2580</v>
      </c>
      <c r="H1114" s="4"/>
    </row>
    <row r="1115" spans="1:8" ht="19" thickTop="1" thickBot="1" x14ac:dyDescent="0.25">
      <c r="A1115" s="40">
        <v>82011</v>
      </c>
      <c r="B1115" s="49" t="s">
        <v>1073</v>
      </c>
      <c r="C1115" s="35"/>
      <c r="D1115" s="36">
        <v>2720</v>
      </c>
      <c r="E1115" s="37">
        <v>1</v>
      </c>
      <c r="F1115" s="38" t="s">
        <v>817</v>
      </c>
      <c r="G1115" s="47" t="s">
        <v>2581</v>
      </c>
      <c r="H1115" s="4"/>
    </row>
    <row r="1116" spans="1:8" ht="19" thickTop="1" thickBot="1" x14ac:dyDescent="0.25">
      <c r="A1116" s="40">
        <v>82012</v>
      </c>
      <c r="B1116" s="49" t="s">
        <v>1074</v>
      </c>
      <c r="C1116" s="35"/>
      <c r="D1116" s="36">
        <v>2120</v>
      </c>
      <c r="E1116" s="37">
        <v>1</v>
      </c>
      <c r="F1116" s="38" t="s">
        <v>817</v>
      </c>
      <c r="G1116" s="47" t="s">
        <v>2582</v>
      </c>
      <c r="H1116" s="4"/>
    </row>
    <row r="1117" spans="1:8" ht="19" thickTop="1" thickBot="1" x14ac:dyDescent="0.25">
      <c r="A1117" s="40">
        <v>82013</v>
      </c>
      <c r="B1117" s="49" t="s">
        <v>1075</v>
      </c>
      <c r="C1117" s="35"/>
      <c r="D1117" s="36">
        <v>290</v>
      </c>
      <c r="E1117" s="37">
        <v>1</v>
      </c>
      <c r="F1117" s="38" t="s">
        <v>817</v>
      </c>
      <c r="G1117" s="47" t="s">
        <v>2583</v>
      </c>
      <c r="H1117" s="4"/>
    </row>
    <row r="1118" spans="1:8" ht="19" thickTop="1" thickBot="1" x14ac:dyDescent="0.25">
      <c r="A1118" s="40">
        <v>82014</v>
      </c>
      <c r="B1118" s="49" t="s">
        <v>1076</v>
      </c>
      <c r="C1118" s="35"/>
      <c r="D1118" s="36">
        <v>59</v>
      </c>
      <c r="E1118" s="37">
        <v>1</v>
      </c>
      <c r="F1118" s="38" t="s">
        <v>817</v>
      </c>
      <c r="G1118" s="47" t="s">
        <v>2584</v>
      </c>
      <c r="H1118" s="4"/>
    </row>
    <row r="1119" spans="1:8" ht="19" thickTop="1" thickBot="1" x14ac:dyDescent="0.25">
      <c r="A1119" s="40">
        <v>82015</v>
      </c>
      <c r="B1119" s="49" t="s">
        <v>1077</v>
      </c>
      <c r="C1119" s="35"/>
      <c r="D1119" s="36">
        <v>725</v>
      </c>
      <c r="E1119" s="37">
        <v>1</v>
      </c>
      <c r="F1119" s="38" t="s">
        <v>817</v>
      </c>
      <c r="G1119" s="47" t="s">
        <v>2585</v>
      </c>
      <c r="H1119" s="4"/>
    </row>
    <row r="1120" spans="1:8" ht="19" thickTop="1" thickBot="1" x14ac:dyDescent="0.25">
      <c r="A1120" s="40">
        <v>82016</v>
      </c>
      <c r="B1120" s="49" t="s">
        <v>1078</v>
      </c>
      <c r="C1120" s="35"/>
      <c r="D1120" s="36">
        <v>1290</v>
      </c>
      <c r="E1120" s="37">
        <v>1</v>
      </c>
      <c r="F1120" s="38" t="s">
        <v>817</v>
      </c>
      <c r="G1120" s="47" t="s">
        <v>2586</v>
      </c>
      <c r="H1120" s="4"/>
    </row>
    <row r="1121" spans="1:8" ht="19" thickTop="1" thickBot="1" x14ac:dyDescent="0.25">
      <c r="A1121" s="40">
        <v>82481</v>
      </c>
      <c r="B1121" s="49" t="s">
        <v>1079</v>
      </c>
      <c r="C1121" s="35"/>
      <c r="D1121" s="36">
        <v>35.9</v>
      </c>
      <c r="E1121" s="37">
        <v>1</v>
      </c>
      <c r="F1121" s="38" t="s">
        <v>1080</v>
      </c>
      <c r="G1121" s="47" t="s">
        <v>2587</v>
      </c>
      <c r="H1121" s="4"/>
    </row>
    <row r="1122" spans="1:8" ht="19" thickTop="1" thickBot="1" x14ac:dyDescent="0.25">
      <c r="A1122" s="40">
        <v>82482</v>
      </c>
      <c r="B1122" s="49" t="s">
        <v>1081</v>
      </c>
      <c r="C1122" s="35"/>
      <c r="D1122" s="36">
        <v>35.9</v>
      </c>
      <c r="E1122" s="37">
        <v>1</v>
      </c>
      <c r="F1122" s="38" t="s">
        <v>1080</v>
      </c>
      <c r="G1122" s="47" t="s">
        <v>2588</v>
      </c>
      <c r="H1122" s="4"/>
    </row>
    <row r="1123" spans="1:8" ht="19" thickTop="1" thickBot="1" x14ac:dyDescent="0.25">
      <c r="A1123" s="40">
        <v>82483</v>
      </c>
      <c r="B1123" s="49" t="s">
        <v>1082</v>
      </c>
      <c r="C1123" s="35"/>
      <c r="D1123" s="36">
        <v>35.9</v>
      </c>
      <c r="E1123" s="37">
        <v>1</v>
      </c>
      <c r="F1123" s="38" t="s">
        <v>1080</v>
      </c>
      <c r="G1123" s="47" t="s">
        <v>2589</v>
      </c>
      <c r="H1123" s="4"/>
    </row>
    <row r="1124" spans="1:8" ht="19" thickTop="1" thickBot="1" x14ac:dyDescent="0.25">
      <c r="A1124" s="40">
        <v>82484</v>
      </c>
      <c r="B1124" s="49" t="s">
        <v>1083</v>
      </c>
      <c r="C1124" s="35"/>
      <c r="D1124" s="36">
        <v>35.9</v>
      </c>
      <c r="E1124" s="37">
        <v>1</v>
      </c>
      <c r="F1124" s="38" t="s">
        <v>1080</v>
      </c>
      <c r="G1124" s="47" t="s">
        <v>2590</v>
      </c>
      <c r="H1124" s="4"/>
    </row>
    <row r="1125" spans="1:8" ht="19" thickTop="1" thickBot="1" x14ac:dyDescent="0.25">
      <c r="A1125" s="40">
        <v>82485</v>
      </c>
      <c r="B1125" s="49" t="s">
        <v>1084</v>
      </c>
      <c r="C1125" s="35"/>
      <c r="D1125" s="36">
        <v>35.9</v>
      </c>
      <c r="E1125" s="37">
        <v>1</v>
      </c>
      <c r="F1125" s="38" t="s">
        <v>1080</v>
      </c>
      <c r="G1125" s="47" t="s">
        <v>2591</v>
      </c>
      <c r="H1125" s="4"/>
    </row>
    <row r="1126" spans="1:8" ht="19" thickTop="1" thickBot="1" x14ac:dyDescent="0.25">
      <c r="A1126" s="40">
        <v>82486</v>
      </c>
      <c r="B1126" s="49" t="s">
        <v>1085</v>
      </c>
      <c r="C1126" s="35"/>
      <c r="D1126" s="36">
        <v>35.9</v>
      </c>
      <c r="E1126" s="37">
        <v>1</v>
      </c>
      <c r="F1126" s="38" t="s">
        <v>1080</v>
      </c>
      <c r="G1126" s="47" t="s">
        <v>2592</v>
      </c>
      <c r="H1126" s="4"/>
    </row>
    <row r="1127" spans="1:8" ht="19" thickTop="1" thickBot="1" x14ac:dyDescent="0.25">
      <c r="A1127" s="40">
        <v>82487</v>
      </c>
      <c r="B1127" s="49" t="s">
        <v>1086</v>
      </c>
      <c r="C1127" s="35"/>
      <c r="D1127" s="36">
        <v>35.9</v>
      </c>
      <c r="E1127" s="37">
        <v>1</v>
      </c>
      <c r="F1127" s="38" t="s">
        <v>1080</v>
      </c>
      <c r="G1127" s="47" t="s">
        <v>2593</v>
      </c>
      <c r="H1127" s="4"/>
    </row>
    <row r="1128" spans="1:8" ht="19" thickTop="1" thickBot="1" x14ac:dyDescent="0.25">
      <c r="A1128" s="40">
        <v>82488</v>
      </c>
      <c r="B1128" s="49" t="s">
        <v>1087</v>
      </c>
      <c r="C1128" s="35"/>
      <c r="D1128" s="36">
        <v>35.9</v>
      </c>
      <c r="E1128" s="37">
        <v>1</v>
      </c>
      <c r="F1128" s="38" t="s">
        <v>1080</v>
      </c>
      <c r="G1128" s="47" t="s">
        <v>2594</v>
      </c>
      <c r="H1128" s="4"/>
    </row>
    <row r="1129" spans="1:8" ht="19" thickTop="1" thickBot="1" x14ac:dyDescent="0.25">
      <c r="A1129" s="40">
        <v>82489</v>
      </c>
      <c r="B1129" s="49" t="s">
        <v>1088</v>
      </c>
      <c r="C1129" s="35"/>
      <c r="D1129" s="36">
        <v>35.9</v>
      </c>
      <c r="E1129" s="37">
        <v>1</v>
      </c>
      <c r="F1129" s="38" t="s">
        <v>1080</v>
      </c>
      <c r="G1129" s="47" t="s">
        <v>2595</v>
      </c>
      <c r="H1129" s="4"/>
    </row>
    <row r="1130" spans="1:8" ht="19" thickTop="1" thickBot="1" x14ac:dyDescent="0.25">
      <c r="A1130" s="40">
        <v>82490</v>
      </c>
      <c r="B1130" s="49" t="s">
        <v>1089</v>
      </c>
      <c r="C1130" s="35"/>
      <c r="D1130" s="36">
        <v>35.9</v>
      </c>
      <c r="E1130" s="37">
        <v>1</v>
      </c>
      <c r="F1130" s="38" t="s">
        <v>1080</v>
      </c>
      <c r="G1130" s="47" t="s">
        <v>2596</v>
      </c>
      <c r="H1130" s="4"/>
    </row>
    <row r="1131" spans="1:8" ht="19" thickTop="1" thickBot="1" x14ac:dyDescent="0.25">
      <c r="A1131" s="40">
        <v>82491</v>
      </c>
      <c r="B1131" s="49" t="s">
        <v>1090</v>
      </c>
      <c r="C1131" s="35"/>
      <c r="D1131" s="36">
        <v>35.9</v>
      </c>
      <c r="E1131" s="37">
        <v>1</v>
      </c>
      <c r="F1131" s="38" t="s">
        <v>1080</v>
      </c>
      <c r="G1131" s="47" t="s">
        <v>2597</v>
      </c>
      <c r="H1131" s="4"/>
    </row>
    <row r="1132" spans="1:8" ht="19" thickTop="1" thickBot="1" x14ac:dyDescent="0.25">
      <c r="A1132" s="40">
        <v>82501</v>
      </c>
      <c r="B1132" s="49" t="s">
        <v>1091</v>
      </c>
      <c r="C1132" s="35"/>
      <c r="D1132" s="36">
        <v>79</v>
      </c>
      <c r="E1132" s="37">
        <v>1</v>
      </c>
      <c r="F1132" s="38" t="s">
        <v>1080</v>
      </c>
      <c r="G1132" s="47" t="s">
        <v>2598</v>
      </c>
      <c r="H1132" s="4"/>
    </row>
    <row r="1133" spans="1:8" ht="19" thickTop="1" thickBot="1" x14ac:dyDescent="0.25">
      <c r="A1133" s="40">
        <v>82502</v>
      </c>
      <c r="B1133" s="49" t="s">
        <v>1092</v>
      </c>
      <c r="C1133" s="35"/>
      <c r="D1133" s="36">
        <v>79</v>
      </c>
      <c r="E1133" s="37">
        <v>1</v>
      </c>
      <c r="F1133" s="38" t="s">
        <v>1080</v>
      </c>
      <c r="G1133" s="47" t="s">
        <v>2599</v>
      </c>
      <c r="H1133" s="4"/>
    </row>
    <row r="1134" spans="1:8" ht="19" thickTop="1" thickBot="1" x14ac:dyDescent="0.25">
      <c r="A1134" s="40">
        <v>82503</v>
      </c>
      <c r="B1134" s="49" t="s">
        <v>1093</v>
      </c>
      <c r="C1134" s="35"/>
      <c r="D1134" s="36">
        <v>79</v>
      </c>
      <c r="E1134" s="37">
        <v>1</v>
      </c>
      <c r="F1134" s="38" t="s">
        <v>1080</v>
      </c>
      <c r="G1134" s="47" t="s">
        <v>2600</v>
      </c>
      <c r="H1134" s="4"/>
    </row>
    <row r="1135" spans="1:8" ht="19" thickTop="1" thickBot="1" x14ac:dyDescent="0.25">
      <c r="A1135" s="40">
        <v>82504</v>
      </c>
      <c r="B1135" s="49" t="s">
        <v>1094</v>
      </c>
      <c r="C1135" s="35"/>
      <c r="D1135" s="36">
        <v>79</v>
      </c>
      <c r="E1135" s="37">
        <v>1</v>
      </c>
      <c r="F1135" s="38" t="s">
        <v>1080</v>
      </c>
      <c r="G1135" s="47" t="s">
        <v>2601</v>
      </c>
      <c r="H1135" s="4"/>
    </row>
    <row r="1136" spans="1:8" ht="19" thickTop="1" thickBot="1" x14ac:dyDescent="0.25">
      <c r="A1136" s="40">
        <v>82505</v>
      </c>
      <c r="B1136" s="49" t="s">
        <v>1095</v>
      </c>
      <c r="C1136" s="35"/>
      <c r="D1136" s="36">
        <v>79</v>
      </c>
      <c r="E1136" s="37">
        <v>1</v>
      </c>
      <c r="F1136" s="38" t="s">
        <v>1080</v>
      </c>
      <c r="G1136" s="47" t="s">
        <v>2602</v>
      </c>
      <c r="H1136" s="4"/>
    </row>
    <row r="1137" spans="1:8" ht="19" thickTop="1" thickBot="1" x14ac:dyDescent="0.25">
      <c r="A1137" s="40">
        <v>82506</v>
      </c>
      <c r="B1137" s="49" t="s">
        <v>1096</v>
      </c>
      <c r="C1137" s="35"/>
      <c r="D1137" s="36">
        <v>79</v>
      </c>
      <c r="E1137" s="37">
        <v>1</v>
      </c>
      <c r="F1137" s="38" t="s">
        <v>1080</v>
      </c>
      <c r="G1137" s="47" t="s">
        <v>2603</v>
      </c>
      <c r="H1137" s="4"/>
    </row>
    <row r="1138" spans="1:8" ht="19" thickTop="1" thickBot="1" x14ac:dyDescent="0.25">
      <c r="A1138" s="40">
        <v>82507</v>
      </c>
      <c r="B1138" s="49" t="s">
        <v>1097</v>
      </c>
      <c r="C1138" s="35"/>
      <c r="D1138" s="36">
        <v>79</v>
      </c>
      <c r="E1138" s="37">
        <v>1</v>
      </c>
      <c r="F1138" s="38" t="s">
        <v>1080</v>
      </c>
      <c r="G1138" s="47" t="s">
        <v>2604</v>
      </c>
      <c r="H1138" s="4"/>
    </row>
    <row r="1139" spans="1:8" ht="19" thickTop="1" thickBot="1" x14ac:dyDescent="0.25">
      <c r="A1139" s="40">
        <v>82508</v>
      </c>
      <c r="B1139" s="49" t="s">
        <v>1098</v>
      </c>
      <c r="C1139" s="35"/>
      <c r="D1139" s="36">
        <v>79</v>
      </c>
      <c r="E1139" s="37">
        <v>1</v>
      </c>
      <c r="F1139" s="38" t="s">
        <v>1080</v>
      </c>
      <c r="G1139" s="47" t="s">
        <v>2605</v>
      </c>
      <c r="H1139" s="4"/>
    </row>
    <row r="1140" spans="1:8" ht="19" thickTop="1" thickBot="1" x14ac:dyDescent="0.25">
      <c r="A1140" s="40">
        <v>82509</v>
      </c>
      <c r="B1140" s="49" t="s">
        <v>1099</v>
      </c>
      <c r="C1140" s="35"/>
      <c r="D1140" s="36">
        <v>79</v>
      </c>
      <c r="E1140" s="37">
        <v>1</v>
      </c>
      <c r="F1140" s="38" t="s">
        <v>1080</v>
      </c>
      <c r="G1140" s="47" t="s">
        <v>2606</v>
      </c>
      <c r="H1140" s="4"/>
    </row>
    <row r="1141" spans="1:8" ht="19" thickTop="1" thickBot="1" x14ac:dyDescent="0.25">
      <c r="A1141" s="40">
        <v>82510</v>
      </c>
      <c r="B1141" s="49" t="s">
        <v>1100</v>
      </c>
      <c r="C1141" s="35"/>
      <c r="D1141" s="36">
        <v>79</v>
      </c>
      <c r="E1141" s="37">
        <v>1</v>
      </c>
      <c r="F1141" s="38" t="s">
        <v>1080</v>
      </c>
      <c r="G1141" s="47" t="s">
        <v>2607</v>
      </c>
      <c r="H1141" s="4"/>
    </row>
    <row r="1142" spans="1:8" ht="19" thickTop="1" thickBot="1" x14ac:dyDescent="0.25">
      <c r="A1142" s="40">
        <v>82511</v>
      </c>
      <c r="B1142" s="49" t="s">
        <v>1101</v>
      </c>
      <c r="C1142" s="35"/>
      <c r="D1142" s="36">
        <v>79</v>
      </c>
      <c r="E1142" s="37">
        <v>1</v>
      </c>
      <c r="F1142" s="38" t="s">
        <v>1080</v>
      </c>
      <c r="G1142" s="47" t="s">
        <v>2608</v>
      </c>
      <c r="H1142" s="4"/>
    </row>
    <row r="1143" spans="1:8" ht="19" thickTop="1" thickBot="1" x14ac:dyDescent="0.25">
      <c r="A1143" s="40">
        <v>82513</v>
      </c>
      <c r="B1143" s="49" t="s">
        <v>1102</v>
      </c>
      <c r="C1143" s="35"/>
      <c r="D1143" s="36">
        <v>69.900000000000006</v>
      </c>
      <c r="E1143" s="37">
        <v>1</v>
      </c>
      <c r="F1143" s="38" t="s">
        <v>1080</v>
      </c>
      <c r="G1143" s="47" t="s">
        <v>2609</v>
      </c>
      <c r="H1143" s="4"/>
    </row>
    <row r="1144" spans="1:8" ht="19" thickTop="1" thickBot="1" x14ac:dyDescent="0.25">
      <c r="A1144" s="40">
        <v>82514</v>
      </c>
      <c r="B1144" s="49" t="s">
        <v>1103</v>
      </c>
      <c r="C1144" s="35"/>
      <c r="D1144" s="36">
        <v>69.900000000000006</v>
      </c>
      <c r="E1144" s="37">
        <v>1</v>
      </c>
      <c r="F1144" s="38" t="s">
        <v>1080</v>
      </c>
      <c r="G1144" s="47" t="s">
        <v>2610</v>
      </c>
      <c r="H1144" s="4"/>
    </row>
    <row r="1145" spans="1:8" ht="19" thickTop="1" thickBot="1" x14ac:dyDescent="0.25">
      <c r="A1145" s="40">
        <v>82515</v>
      </c>
      <c r="B1145" s="49" t="s">
        <v>1104</v>
      </c>
      <c r="C1145" s="35"/>
      <c r="D1145" s="36">
        <v>69.900000000000006</v>
      </c>
      <c r="E1145" s="37">
        <v>1</v>
      </c>
      <c r="F1145" s="38" t="s">
        <v>1080</v>
      </c>
      <c r="G1145" s="47" t="s">
        <v>2611</v>
      </c>
      <c r="H1145" s="4"/>
    </row>
    <row r="1146" spans="1:8" ht="19" thickTop="1" thickBot="1" x14ac:dyDescent="0.25">
      <c r="A1146" s="40">
        <v>82516</v>
      </c>
      <c r="B1146" s="49" t="s">
        <v>1105</v>
      </c>
      <c r="C1146" s="35"/>
      <c r="D1146" s="36">
        <v>69.900000000000006</v>
      </c>
      <c r="E1146" s="37">
        <v>1</v>
      </c>
      <c r="F1146" s="38" t="s">
        <v>1080</v>
      </c>
      <c r="G1146" s="47" t="s">
        <v>2612</v>
      </c>
      <c r="H1146" s="4"/>
    </row>
    <row r="1147" spans="1:8" ht="19" thickTop="1" thickBot="1" x14ac:dyDescent="0.25">
      <c r="A1147" s="40">
        <v>82517</v>
      </c>
      <c r="B1147" s="49" t="s">
        <v>1106</v>
      </c>
      <c r="C1147" s="35"/>
      <c r="D1147" s="36">
        <v>69.900000000000006</v>
      </c>
      <c r="E1147" s="37">
        <v>1</v>
      </c>
      <c r="F1147" s="38" t="s">
        <v>1080</v>
      </c>
      <c r="G1147" s="47" t="s">
        <v>2613</v>
      </c>
      <c r="H1147" s="4"/>
    </row>
    <row r="1148" spans="1:8" ht="19" thickTop="1" thickBot="1" x14ac:dyDescent="0.25">
      <c r="A1148" s="40">
        <v>82518</v>
      </c>
      <c r="B1148" s="49" t="s">
        <v>1107</v>
      </c>
      <c r="C1148" s="35"/>
      <c r="D1148" s="36">
        <v>69.900000000000006</v>
      </c>
      <c r="E1148" s="37">
        <v>1</v>
      </c>
      <c r="F1148" s="38" t="s">
        <v>1080</v>
      </c>
      <c r="G1148" s="47" t="s">
        <v>2614</v>
      </c>
      <c r="H1148" s="4"/>
    </row>
    <row r="1149" spans="1:8" ht="19" thickTop="1" thickBot="1" x14ac:dyDescent="0.25">
      <c r="A1149" s="40">
        <v>82519</v>
      </c>
      <c r="B1149" s="49" t="s">
        <v>1108</v>
      </c>
      <c r="C1149" s="35"/>
      <c r="D1149" s="36">
        <v>69.900000000000006</v>
      </c>
      <c r="E1149" s="37">
        <v>1</v>
      </c>
      <c r="F1149" s="38" t="s">
        <v>1080</v>
      </c>
      <c r="G1149" s="47" t="s">
        <v>2615</v>
      </c>
      <c r="H1149" s="4"/>
    </row>
    <row r="1150" spans="1:8" ht="19" thickTop="1" thickBot="1" x14ac:dyDescent="0.25">
      <c r="A1150" s="40">
        <v>82520</v>
      </c>
      <c r="B1150" s="49" t="s">
        <v>1109</v>
      </c>
      <c r="C1150" s="35"/>
      <c r="D1150" s="36">
        <v>69.900000000000006</v>
      </c>
      <c r="E1150" s="37">
        <v>1</v>
      </c>
      <c r="F1150" s="38" t="s">
        <v>1080</v>
      </c>
      <c r="G1150" s="47" t="s">
        <v>2616</v>
      </c>
      <c r="H1150" s="4"/>
    </row>
    <row r="1151" spans="1:8" ht="19" thickTop="1" thickBot="1" x14ac:dyDescent="0.25">
      <c r="A1151" s="40">
        <v>82521</v>
      </c>
      <c r="B1151" s="49" t="s">
        <v>1110</v>
      </c>
      <c r="C1151" s="35"/>
      <c r="D1151" s="36">
        <v>69.900000000000006</v>
      </c>
      <c r="E1151" s="37">
        <v>1</v>
      </c>
      <c r="F1151" s="38" t="s">
        <v>1080</v>
      </c>
      <c r="G1151" s="47" t="s">
        <v>2617</v>
      </c>
      <c r="H1151" s="4"/>
    </row>
    <row r="1152" spans="1:8" ht="19" thickTop="1" thickBot="1" x14ac:dyDescent="0.25">
      <c r="A1152" s="40">
        <v>82522</v>
      </c>
      <c r="B1152" s="49" t="s">
        <v>1111</v>
      </c>
      <c r="C1152" s="35"/>
      <c r="D1152" s="36">
        <v>69.900000000000006</v>
      </c>
      <c r="E1152" s="37">
        <v>1</v>
      </c>
      <c r="F1152" s="38" t="s">
        <v>1080</v>
      </c>
      <c r="G1152" s="47" t="s">
        <v>2618</v>
      </c>
      <c r="H1152" s="4"/>
    </row>
    <row r="1153" spans="1:8" ht="19" thickTop="1" thickBot="1" x14ac:dyDescent="0.25">
      <c r="A1153" s="40">
        <v>82523</v>
      </c>
      <c r="B1153" s="49" t="s">
        <v>1112</v>
      </c>
      <c r="C1153" s="35"/>
      <c r="D1153" s="36">
        <v>69.900000000000006</v>
      </c>
      <c r="E1153" s="37">
        <v>1</v>
      </c>
      <c r="F1153" s="38" t="s">
        <v>1080</v>
      </c>
      <c r="G1153" s="47" t="s">
        <v>2619</v>
      </c>
      <c r="H1153" s="4"/>
    </row>
    <row r="1154" spans="1:8" ht="19" thickTop="1" thickBot="1" x14ac:dyDescent="0.25">
      <c r="A1154" s="40">
        <v>82524</v>
      </c>
      <c r="B1154" s="49" t="s">
        <v>1113</v>
      </c>
      <c r="C1154" s="35"/>
      <c r="D1154" s="36">
        <v>69.900000000000006</v>
      </c>
      <c r="E1154" s="37">
        <v>1</v>
      </c>
      <c r="F1154" s="38" t="s">
        <v>1080</v>
      </c>
      <c r="G1154" s="47" t="s">
        <v>2620</v>
      </c>
      <c r="H1154" s="4"/>
    </row>
    <row r="1155" spans="1:8" ht="19" thickTop="1" thickBot="1" x14ac:dyDescent="0.25">
      <c r="A1155" s="40">
        <v>82525</v>
      </c>
      <c r="B1155" s="49" t="s">
        <v>1114</v>
      </c>
      <c r="C1155" s="35"/>
      <c r="D1155" s="36">
        <v>79</v>
      </c>
      <c r="E1155" s="37">
        <v>1</v>
      </c>
      <c r="F1155" s="38" t="s">
        <v>1080</v>
      </c>
      <c r="G1155" s="47" t="s">
        <v>2621</v>
      </c>
      <c r="H1155" s="4"/>
    </row>
    <row r="1156" spans="1:8" ht="19" thickTop="1" thickBot="1" x14ac:dyDescent="0.25">
      <c r="A1156" s="40">
        <v>82526</v>
      </c>
      <c r="B1156" s="49" t="s">
        <v>1115</v>
      </c>
      <c r="C1156" s="35"/>
      <c r="D1156" s="36">
        <v>79</v>
      </c>
      <c r="E1156" s="37">
        <v>1</v>
      </c>
      <c r="F1156" s="38" t="s">
        <v>1080</v>
      </c>
      <c r="G1156" s="47" t="s">
        <v>2622</v>
      </c>
      <c r="H1156" s="4"/>
    </row>
    <row r="1157" spans="1:8" ht="19" thickTop="1" thickBot="1" x14ac:dyDescent="0.25">
      <c r="A1157" s="40">
        <v>82527</v>
      </c>
      <c r="B1157" s="49" t="s">
        <v>1116</v>
      </c>
      <c r="C1157" s="35"/>
      <c r="D1157" s="36">
        <v>79</v>
      </c>
      <c r="E1157" s="37">
        <v>1</v>
      </c>
      <c r="F1157" s="38" t="s">
        <v>1080</v>
      </c>
      <c r="G1157" s="47" t="s">
        <v>2623</v>
      </c>
      <c r="H1157" s="4"/>
    </row>
    <row r="1158" spans="1:8" ht="19" thickTop="1" thickBot="1" x14ac:dyDescent="0.25">
      <c r="A1158" s="40">
        <v>82528</v>
      </c>
      <c r="B1158" s="49" t="s">
        <v>1117</v>
      </c>
      <c r="C1158" s="35"/>
      <c r="D1158" s="36">
        <v>79</v>
      </c>
      <c r="E1158" s="37">
        <v>1</v>
      </c>
      <c r="F1158" s="38" t="s">
        <v>1080</v>
      </c>
      <c r="G1158" s="47" t="s">
        <v>2624</v>
      </c>
      <c r="H1158" s="4"/>
    </row>
    <row r="1159" spans="1:8" ht="19" thickTop="1" thickBot="1" x14ac:dyDescent="0.25">
      <c r="A1159" s="40">
        <v>82529</v>
      </c>
      <c r="B1159" s="49" t="s">
        <v>1118</v>
      </c>
      <c r="C1159" s="35"/>
      <c r="D1159" s="36">
        <v>79</v>
      </c>
      <c r="E1159" s="37">
        <v>1</v>
      </c>
      <c r="F1159" s="38" t="s">
        <v>1080</v>
      </c>
      <c r="G1159" s="47" t="s">
        <v>2625</v>
      </c>
      <c r="H1159" s="4"/>
    </row>
    <row r="1160" spans="1:8" ht="19" thickTop="1" thickBot="1" x14ac:dyDescent="0.25">
      <c r="A1160" s="40">
        <v>82530</v>
      </c>
      <c r="B1160" s="49" t="s">
        <v>1119</v>
      </c>
      <c r="C1160" s="35"/>
      <c r="D1160" s="36">
        <v>79</v>
      </c>
      <c r="E1160" s="37">
        <v>1</v>
      </c>
      <c r="F1160" s="38" t="s">
        <v>1080</v>
      </c>
      <c r="G1160" s="47" t="s">
        <v>2626</v>
      </c>
      <c r="H1160" s="4"/>
    </row>
    <row r="1161" spans="1:8" ht="19" thickTop="1" thickBot="1" x14ac:dyDescent="0.25">
      <c r="A1161" s="40">
        <v>82531</v>
      </c>
      <c r="B1161" s="49" t="s">
        <v>1120</v>
      </c>
      <c r="C1161" s="35"/>
      <c r="D1161" s="36">
        <v>79</v>
      </c>
      <c r="E1161" s="37">
        <v>1</v>
      </c>
      <c r="F1161" s="38" t="s">
        <v>1080</v>
      </c>
      <c r="G1161" s="47" t="s">
        <v>2627</v>
      </c>
      <c r="H1161" s="4"/>
    </row>
    <row r="1162" spans="1:8" ht="19" thickTop="1" thickBot="1" x14ac:dyDescent="0.25">
      <c r="A1162" s="40">
        <v>82532</v>
      </c>
      <c r="B1162" s="49" t="s">
        <v>1121</v>
      </c>
      <c r="C1162" s="35"/>
      <c r="D1162" s="36">
        <v>79</v>
      </c>
      <c r="E1162" s="37">
        <v>1</v>
      </c>
      <c r="F1162" s="38" t="s">
        <v>1080</v>
      </c>
      <c r="G1162" s="47" t="s">
        <v>2628</v>
      </c>
      <c r="H1162" s="4"/>
    </row>
    <row r="1163" spans="1:8" ht="19" thickTop="1" thickBot="1" x14ac:dyDescent="0.25">
      <c r="A1163" s="40">
        <v>82533</v>
      </c>
      <c r="B1163" s="49" t="s">
        <v>1122</v>
      </c>
      <c r="C1163" s="35"/>
      <c r="D1163" s="36">
        <v>79</v>
      </c>
      <c r="E1163" s="37">
        <v>1</v>
      </c>
      <c r="F1163" s="38" t="s">
        <v>1080</v>
      </c>
      <c r="G1163" s="47" t="s">
        <v>2629</v>
      </c>
      <c r="H1163" s="4"/>
    </row>
    <row r="1164" spans="1:8" ht="19" thickTop="1" thickBot="1" x14ac:dyDescent="0.25">
      <c r="A1164" s="40">
        <v>82534</v>
      </c>
      <c r="B1164" s="49" t="s">
        <v>1123</v>
      </c>
      <c r="C1164" s="35"/>
      <c r="D1164" s="36">
        <v>79</v>
      </c>
      <c r="E1164" s="37">
        <v>1</v>
      </c>
      <c r="F1164" s="38" t="s">
        <v>1080</v>
      </c>
      <c r="G1164" s="47" t="s">
        <v>2630</v>
      </c>
      <c r="H1164" s="4"/>
    </row>
    <row r="1165" spans="1:8" ht="19" thickTop="1" thickBot="1" x14ac:dyDescent="0.25">
      <c r="A1165" s="40">
        <v>82535</v>
      </c>
      <c r="B1165" s="49" t="s">
        <v>1124</v>
      </c>
      <c r="C1165" s="35"/>
      <c r="D1165" s="36">
        <v>79</v>
      </c>
      <c r="E1165" s="37">
        <v>1</v>
      </c>
      <c r="F1165" s="38" t="s">
        <v>1080</v>
      </c>
      <c r="G1165" s="47" t="s">
        <v>2631</v>
      </c>
      <c r="H1165" s="4"/>
    </row>
    <row r="1166" spans="1:8" ht="19" thickTop="1" thickBot="1" x14ac:dyDescent="0.25">
      <c r="A1166" s="40">
        <v>82537</v>
      </c>
      <c r="B1166" s="49" t="s">
        <v>1125</v>
      </c>
      <c r="C1166" s="35"/>
      <c r="D1166" s="36">
        <v>37.9</v>
      </c>
      <c r="E1166" s="37">
        <v>1</v>
      </c>
      <c r="F1166" s="38" t="s">
        <v>1080</v>
      </c>
      <c r="G1166" s="47" t="s">
        <v>2632</v>
      </c>
      <c r="H1166" s="4"/>
    </row>
    <row r="1167" spans="1:8" ht="19" thickTop="1" thickBot="1" x14ac:dyDescent="0.25">
      <c r="A1167" s="40">
        <v>82538</v>
      </c>
      <c r="B1167" s="49" t="s">
        <v>1126</v>
      </c>
      <c r="C1167" s="35"/>
      <c r="D1167" s="36">
        <v>37.9</v>
      </c>
      <c r="E1167" s="37">
        <v>1</v>
      </c>
      <c r="F1167" s="38" t="s">
        <v>1080</v>
      </c>
      <c r="G1167" s="47" t="s">
        <v>2633</v>
      </c>
      <c r="H1167" s="4"/>
    </row>
    <row r="1168" spans="1:8" ht="19" thickTop="1" thickBot="1" x14ac:dyDescent="0.25">
      <c r="A1168" s="40">
        <v>82539</v>
      </c>
      <c r="B1168" s="49" t="s">
        <v>1127</v>
      </c>
      <c r="C1168" s="35"/>
      <c r="D1168" s="36">
        <v>37.9</v>
      </c>
      <c r="E1168" s="37">
        <v>1</v>
      </c>
      <c r="F1168" s="38" t="s">
        <v>1080</v>
      </c>
      <c r="G1168" s="47" t="s">
        <v>2634</v>
      </c>
      <c r="H1168" s="4"/>
    </row>
    <row r="1169" spans="1:8" ht="19" thickTop="1" thickBot="1" x14ac:dyDescent="0.25">
      <c r="A1169" s="40">
        <v>82540</v>
      </c>
      <c r="B1169" s="49" t="s">
        <v>1128</v>
      </c>
      <c r="C1169" s="35"/>
      <c r="D1169" s="36">
        <v>37.9</v>
      </c>
      <c r="E1169" s="37">
        <v>1</v>
      </c>
      <c r="F1169" s="38" t="s">
        <v>1080</v>
      </c>
      <c r="G1169" s="47" t="s">
        <v>2635</v>
      </c>
      <c r="H1169" s="4"/>
    </row>
    <row r="1170" spans="1:8" ht="19" thickTop="1" thickBot="1" x14ac:dyDescent="0.25">
      <c r="A1170" s="40">
        <v>82541</v>
      </c>
      <c r="B1170" s="49" t="s">
        <v>1129</v>
      </c>
      <c r="C1170" s="35"/>
      <c r="D1170" s="36">
        <v>37.9</v>
      </c>
      <c r="E1170" s="37">
        <v>1</v>
      </c>
      <c r="F1170" s="38" t="s">
        <v>1080</v>
      </c>
      <c r="G1170" s="47" t="s">
        <v>2636</v>
      </c>
      <c r="H1170" s="4"/>
    </row>
    <row r="1171" spans="1:8" ht="19" thickTop="1" thickBot="1" x14ac:dyDescent="0.25">
      <c r="A1171" s="40">
        <v>82542</v>
      </c>
      <c r="B1171" s="49" t="s">
        <v>1130</v>
      </c>
      <c r="C1171" s="35"/>
      <c r="D1171" s="36">
        <v>37.9</v>
      </c>
      <c r="E1171" s="37">
        <v>1</v>
      </c>
      <c r="F1171" s="38" t="s">
        <v>1080</v>
      </c>
      <c r="G1171" s="47" t="s">
        <v>2637</v>
      </c>
      <c r="H1171" s="4"/>
    </row>
    <row r="1172" spans="1:8" ht="19" thickTop="1" thickBot="1" x14ac:dyDescent="0.25">
      <c r="A1172" s="40">
        <v>82543</v>
      </c>
      <c r="B1172" s="49" t="s">
        <v>1131</v>
      </c>
      <c r="C1172" s="35"/>
      <c r="D1172" s="36">
        <v>37.9</v>
      </c>
      <c r="E1172" s="37">
        <v>1</v>
      </c>
      <c r="F1172" s="38" t="s">
        <v>1080</v>
      </c>
      <c r="G1172" s="47" t="s">
        <v>2638</v>
      </c>
      <c r="H1172" s="4"/>
    </row>
    <row r="1173" spans="1:8" ht="19" thickTop="1" thickBot="1" x14ac:dyDescent="0.25">
      <c r="A1173" s="40">
        <v>82544</v>
      </c>
      <c r="B1173" s="49" t="s">
        <v>1132</v>
      </c>
      <c r="C1173" s="35"/>
      <c r="D1173" s="36">
        <v>37.9</v>
      </c>
      <c r="E1173" s="37">
        <v>1</v>
      </c>
      <c r="F1173" s="38" t="s">
        <v>1080</v>
      </c>
      <c r="G1173" s="47" t="s">
        <v>2639</v>
      </c>
      <c r="H1173" s="4"/>
    </row>
    <row r="1174" spans="1:8" ht="19" thickTop="1" thickBot="1" x14ac:dyDescent="0.25">
      <c r="A1174" s="40">
        <v>82545</v>
      </c>
      <c r="B1174" s="49" t="s">
        <v>1133</v>
      </c>
      <c r="C1174" s="35"/>
      <c r="D1174" s="36">
        <v>37.9</v>
      </c>
      <c r="E1174" s="37">
        <v>1</v>
      </c>
      <c r="F1174" s="38" t="s">
        <v>1080</v>
      </c>
      <c r="G1174" s="47" t="s">
        <v>2640</v>
      </c>
      <c r="H1174" s="4"/>
    </row>
    <row r="1175" spans="1:8" ht="19" thickTop="1" thickBot="1" x14ac:dyDescent="0.25">
      <c r="A1175" s="40">
        <v>82546</v>
      </c>
      <c r="B1175" s="49" t="s">
        <v>1134</v>
      </c>
      <c r="C1175" s="35"/>
      <c r="D1175" s="36">
        <v>37.9</v>
      </c>
      <c r="E1175" s="37">
        <v>1</v>
      </c>
      <c r="F1175" s="38" t="s">
        <v>1080</v>
      </c>
      <c r="G1175" s="47" t="s">
        <v>2641</v>
      </c>
      <c r="H1175" s="4"/>
    </row>
    <row r="1176" spans="1:8" ht="19" thickTop="1" thickBot="1" x14ac:dyDescent="0.25">
      <c r="A1176" s="40">
        <v>82547</v>
      </c>
      <c r="B1176" s="49" t="s">
        <v>1135</v>
      </c>
      <c r="C1176" s="35"/>
      <c r="D1176" s="36">
        <v>37.9</v>
      </c>
      <c r="E1176" s="37">
        <v>1</v>
      </c>
      <c r="F1176" s="38" t="s">
        <v>1080</v>
      </c>
      <c r="G1176" s="47" t="s">
        <v>2642</v>
      </c>
      <c r="H1176" s="4"/>
    </row>
    <row r="1177" spans="1:8" ht="19" thickTop="1" thickBot="1" x14ac:dyDescent="0.25">
      <c r="A1177" s="40">
        <v>82548</v>
      </c>
      <c r="B1177" s="49" t="s">
        <v>1136</v>
      </c>
      <c r="C1177" s="35"/>
      <c r="D1177" s="36">
        <v>37.9</v>
      </c>
      <c r="E1177" s="37">
        <v>1</v>
      </c>
      <c r="F1177" s="38" t="s">
        <v>1080</v>
      </c>
      <c r="G1177" s="47" t="s">
        <v>2643</v>
      </c>
      <c r="H1177" s="4"/>
    </row>
    <row r="1178" spans="1:8" ht="19" thickTop="1" thickBot="1" x14ac:dyDescent="0.25">
      <c r="A1178" s="40">
        <v>83001</v>
      </c>
      <c r="B1178" s="49" t="s">
        <v>1137</v>
      </c>
      <c r="C1178" s="35"/>
      <c r="D1178" s="36">
        <v>37.9</v>
      </c>
      <c r="E1178" s="37">
        <v>1</v>
      </c>
      <c r="F1178" s="38" t="s">
        <v>1080</v>
      </c>
      <c r="G1178" s="47" t="s">
        <v>2644</v>
      </c>
      <c r="H1178" s="4"/>
    </row>
    <row r="1179" spans="1:8" ht="19" thickTop="1" thickBot="1" x14ac:dyDescent="0.25">
      <c r="A1179" s="40">
        <v>83002</v>
      </c>
      <c r="B1179" s="49" t="s">
        <v>1138</v>
      </c>
      <c r="C1179" s="35"/>
      <c r="D1179" s="36">
        <v>37.9</v>
      </c>
      <c r="E1179" s="37">
        <v>1</v>
      </c>
      <c r="F1179" s="38" t="s">
        <v>1080</v>
      </c>
      <c r="G1179" s="47" t="s">
        <v>2645</v>
      </c>
      <c r="H1179" s="4"/>
    </row>
    <row r="1180" spans="1:8" ht="19" thickTop="1" thickBot="1" x14ac:dyDescent="0.25">
      <c r="A1180" s="40">
        <v>83003</v>
      </c>
      <c r="B1180" s="49" t="s">
        <v>1139</v>
      </c>
      <c r="C1180" s="35"/>
      <c r="D1180" s="36">
        <v>37.9</v>
      </c>
      <c r="E1180" s="37">
        <v>1</v>
      </c>
      <c r="F1180" s="38" t="s">
        <v>1080</v>
      </c>
      <c r="G1180" s="47" t="s">
        <v>2646</v>
      </c>
      <c r="H1180" s="4"/>
    </row>
    <row r="1181" spans="1:8" ht="19" thickTop="1" thickBot="1" x14ac:dyDescent="0.25">
      <c r="A1181" s="40">
        <v>83004</v>
      </c>
      <c r="B1181" s="49" t="s">
        <v>1140</v>
      </c>
      <c r="C1181" s="35"/>
      <c r="D1181" s="36">
        <v>37.9</v>
      </c>
      <c r="E1181" s="37">
        <v>1</v>
      </c>
      <c r="F1181" s="38" t="s">
        <v>1080</v>
      </c>
      <c r="G1181" s="47" t="s">
        <v>2647</v>
      </c>
      <c r="H1181" s="4"/>
    </row>
    <row r="1182" spans="1:8" ht="19" thickTop="1" thickBot="1" x14ac:dyDescent="0.25">
      <c r="A1182" s="40">
        <v>83005</v>
      </c>
      <c r="B1182" s="49" t="s">
        <v>1141</v>
      </c>
      <c r="C1182" s="35"/>
      <c r="D1182" s="36">
        <v>37.9</v>
      </c>
      <c r="E1182" s="37">
        <v>1</v>
      </c>
      <c r="F1182" s="38" t="s">
        <v>1080</v>
      </c>
      <c r="G1182" s="47" t="s">
        <v>2648</v>
      </c>
      <c r="H1182" s="4"/>
    </row>
    <row r="1183" spans="1:8" ht="19" thickTop="1" thickBot="1" x14ac:dyDescent="0.25">
      <c r="A1183" s="40">
        <v>83006</v>
      </c>
      <c r="B1183" s="49" t="s">
        <v>1142</v>
      </c>
      <c r="C1183" s="35"/>
      <c r="D1183" s="36">
        <v>37.9</v>
      </c>
      <c r="E1183" s="37">
        <v>1</v>
      </c>
      <c r="F1183" s="38" t="s">
        <v>1080</v>
      </c>
      <c r="G1183" s="47" t="s">
        <v>2649</v>
      </c>
      <c r="H1183" s="4"/>
    </row>
    <row r="1184" spans="1:8" ht="19" thickTop="1" thickBot="1" x14ac:dyDescent="0.25">
      <c r="A1184" s="40">
        <v>83007</v>
      </c>
      <c r="B1184" s="49" t="s">
        <v>1143</v>
      </c>
      <c r="C1184" s="35"/>
      <c r="D1184" s="36">
        <v>37.9</v>
      </c>
      <c r="E1184" s="37">
        <v>1</v>
      </c>
      <c r="F1184" s="38" t="s">
        <v>1080</v>
      </c>
      <c r="G1184" s="47" t="s">
        <v>2650</v>
      </c>
      <c r="H1184" s="4"/>
    </row>
    <row r="1185" spans="1:8" ht="19" thickTop="1" thickBot="1" x14ac:dyDescent="0.25">
      <c r="A1185" s="40">
        <v>83008</v>
      </c>
      <c r="B1185" s="49" t="s">
        <v>1144</v>
      </c>
      <c r="C1185" s="35"/>
      <c r="D1185" s="36">
        <v>37.9</v>
      </c>
      <c r="E1185" s="37">
        <v>1</v>
      </c>
      <c r="F1185" s="38" t="s">
        <v>1080</v>
      </c>
      <c r="G1185" s="47" t="s">
        <v>2651</v>
      </c>
      <c r="H1185" s="4"/>
    </row>
    <row r="1186" spans="1:8" ht="19" thickTop="1" thickBot="1" x14ac:dyDescent="0.25">
      <c r="A1186" s="40">
        <v>83009</v>
      </c>
      <c r="B1186" s="49" t="s">
        <v>1145</v>
      </c>
      <c r="C1186" s="35"/>
      <c r="D1186" s="36">
        <v>37.9</v>
      </c>
      <c r="E1186" s="37">
        <v>1</v>
      </c>
      <c r="F1186" s="38" t="s">
        <v>1080</v>
      </c>
      <c r="G1186" s="47" t="s">
        <v>2652</v>
      </c>
      <c r="H1186" s="4"/>
    </row>
    <row r="1187" spans="1:8" ht="19" thickTop="1" thickBot="1" x14ac:dyDescent="0.25">
      <c r="A1187" s="40">
        <v>83010</v>
      </c>
      <c r="B1187" s="49" t="s">
        <v>1146</v>
      </c>
      <c r="C1187" s="35"/>
      <c r="D1187" s="36">
        <v>37.9</v>
      </c>
      <c r="E1187" s="37">
        <v>1</v>
      </c>
      <c r="F1187" s="38" t="s">
        <v>1080</v>
      </c>
      <c r="G1187" s="47" t="s">
        <v>2653</v>
      </c>
      <c r="H1187" s="4"/>
    </row>
    <row r="1188" spans="1:8" ht="19" thickTop="1" thickBot="1" x14ac:dyDescent="0.25">
      <c r="A1188" s="40">
        <v>83011</v>
      </c>
      <c r="B1188" s="49" t="s">
        <v>1147</v>
      </c>
      <c r="C1188" s="35"/>
      <c r="D1188" s="36">
        <v>37.9</v>
      </c>
      <c r="E1188" s="37">
        <v>1</v>
      </c>
      <c r="F1188" s="38" t="s">
        <v>1080</v>
      </c>
      <c r="G1188" s="47" t="s">
        <v>2654</v>
      </c>
      <c r="H1188" s="4"/>
    </row>
    <row r="1189" spans="1:8" ht="19" thickTop="1" thickBot="1" x14ac:dyDescent="0.25">
      <c r="A1189" s="40">
        <v>83012</v>
      </c>
      <c r="B1189" s="49" t="s">
        <v>1148</v>
      </c>
      <c r="C1189" s="35"/>
      <c r="D1189" s="36">
        <v>37.9</v>
      </c>
      <c r="E1189" s="37">
        <v>1</v>
      </c>
      <c r="F1189" s="38" t="s">
        <v>1080</v>
      </c>
      <c r="G1189" s="47" t="s">
        <v>2655</v>
      </c>
      <c r="H1189" s="4"/>
    </row>
    <row r="1190" spans="1:8" ht="19" thickTop="1" thickBot="1" x14ac:dyDescent="0.25">
      <c r="A1190" s="40">
        <v>83020</v>
      </c>
      <c r="B1190" s="49" t="s">
        <v>1149</v>
      </c>
      <c r="C1190" s="35"/>
      <c r="D1190" s="36">
        <v>39.9</v>
      </c>
      <c r="E1190" s="37">
        <v>1</v>
      </c>
      <c r="F1190" s="38" t="s">
        <v>1080</v>
      </c>
      <c r="G1190" s="47" t="s">
        <v>2656</v>
      </c>
      <c r="H1190" s="4"/>
    </row>
    <row r="1191" spans="1:8" ht="19" thickTop="1" thickBot="1" x14ac:dyDescent="0.25">
      <c r="A1191" s="40">
        <v>83021</v>
      </c>
      <c r="B1191" s="49" t="s">
        <v>1150</v>
      </c>
      <c r="C1191" s="35"/>
      <c r="D1191" s="36">
        <v>39.9</v>
      </c>
      <c r="E1191" s="37">
        <v>1</v>
      </c>
      <c r="F1191" s="38" t="s">
        <v>1080</v>
      </c>
      <c r="G1191" s="47" t="s">
        <v>2657</v>
      </c>
      <c r="H1191" s="4"/>
    </row>
    <row r="1192" spans="1:8" ht="19" thickTop="1" thickBot="1" x14ac:dyDescent="0.25">
      <c r="A1192" s="40">
        <v>83022</v>
      </c>
      <c r="B1192" s="49" t="s">
        <v>1151</v>
      </c>
      <c r="C1192" s="35"/>
      <c r="D1192" s="36">
        <v>39.9</v>
      </c>
      <c r="E1192" s="37">
        <v>1</v>
      </c>
      <c r="F1192" s="38" t="s">
        <v>1080</v>
      </c>
      <c r="G1192" s="47" t="s">
        <v>2658</v>
      </c>
      <c r="H1192" s="4"/>
    </row>
    <row r="1193" spans="1:8" ht="19" thickTop="1" thickBot="1" x14ac:dyDescent="0.25">
      <c r="A1193" s="40">
        <v>83023</v>
      </c>
      <c r="B1193" s="49" t="s">
        <v>1152</v>
      </c>
      <c r="C1193" s="35"/>
      <c r="D1193" s="36">
        <v>39.9</v>
      </c>
      <c r="E1193" s="37">
        <v>1</v>
      </c>
      <c r="F1193" s="38" t="s">
        <v>1080</v>
      </c>
      <c r="G1193" s="47" t="s">
        <v>2659</v>
      </c>
      <c r="H1193" s="4"/>
    </row>
    <row r="1194" spans="1:8" ht="19" thickTop="1" thickBot="1" x14ac:dyDescent="0.25">
      <c r="A1194" s="40">
        <v>83024</v>
      </c>
      <c r="B1194" s="49" t="s">
        <v>1153</v>
      </c>
      <c r="C1194" s="35"/>
      <c r="D1194" s="36">
        <v>39.9</v>
      </c>
      <c r="E1194" s="37">
        <v>1</v>
      </c>
      <c r="F1194" s="38" t="s">
        <v>1080</v>
      </c>
      <c r="G1194" s="47" t="s">
        <v>2660</v>
      </c>
      <c r="H1194" s="4"/>
    </row>
    <row r="1195" spans="1:8" ht="19" thickTop="1" thickBot="1" x14ac:dyDescent="0.25">
      <c r="A1195" s="40">
        <v>83025</v>
      </c>
      <c r="B1195" s="49" t="s">
        <v>1154</v>
      </c>
      <c r="C1195" s="35"/>
      <c r="D1195" s="36">
        <v>39.9</v>
      </c>
      <c r="E1195" s="37">
        <v>1</v>
      </c>
      <c r="F1195" s="38" t="s">
        <v>1080</v>
      </c>
      <c r="G1195" s="47" t="s">
        <v>2661</v>
      </c>
      <c r="H1195" s="4"/>
    </row>
    <row r="1196" spans="1:8" ht="19" thickTop="1" thickBot="1" x14ac:dyDescent="0.25">
      <c r="A1196" s="40">
        <v>83026</v>
      </c>
      <c r="B1196" s="49" t="s">
        <v>1155</v>
      </c>
      <c r="C1196" s="35"/>
      <c r="D1196" s="36">
        <v>39.9</v>
      </c>
      <c r="E1196" s="37">
        <v>1</v>
      </c>
      <c r="F1196" s="38" t="s">
        <v>1080</v>
      </c>
      <c r="G1196" s="47" t="s">
        <v>2662</v>
      </c>
      <c r="H1196" s="4"/>
    </row>
    <row r="1197" spans="1:8" ht="19" thickTop="1" thickBot="1" x14ac:dyDescent="0.25">
      <c r="A1197" s="40">
        <v>83027</v>
      </c>
      <c r="B1197" s="49" t="s">
        <v>1156</v>
      </c>
      <c r="C1197" s="35"/>
      <c r="D1197" s="36">
        <v>39.9</v>
      </c>
      <c r="E1197" s="37">
        <v>1</v>
      </c>
      <c r="F1197" s="38" t="s">
        <v>1080</v>
      </c>
      <c r="G1197" s="47" t="s">
        <v>2663</v>
      </c>
      <c r="H1197" s="4"/>
    </row>
    <row r="1198" spans="1:8" ht="19" thickTop="1" thickBot="1" x14ac:dyDescent="0.25">
      <c r="A1198" s="40">
        <v>83028</v>
      </c>
      <c r="B1198" s="49" t="s">
        <v>1157</v>
      </c>
      <c r="C1198" s="35"/>
      <c r="D1198" s="36">
        <v>39.9</v>
      </c>
      <c r="E1198" s="37">
        <v>1</v>
      </c>
      <c r="F1198" s="38" t="s">
        <v>1080</v>
      </c>
      <c r="G1198" s="47" t="s">
        <v>2664</v>
      </c>
      <c r="H1198" s="4"/>
    </row>
    <row r="1199" spans="1:8" ht="19" thickTop="1" thickBot="1" x14ac:dyDescent="0.25">
      <c r="A1199" s="40">
        <v>83029</v>
      </c>
      <c r="B1199" s="49" t="s">
        <v>1158</v>
      </c>
      <c r="C1199" s="35"/>
      <c r="D1199" s="36">
        <v>39.9</v>
      </c>
      <c r="E1199" s="37">
        <v>1</v>
      </c>
      <c r="F1199" s="38" t="s">
        <v>1080</v>
      </c>
      <c r="G1199" s="47" t="s">
        <v>2665</v>
      </c>
      <c r="H1199" s="4"/>
    </row>
    <row r="1200" spans="1:8" ht="19" thickTop="1" thickBot="1" x14ac:dyDescent="0.25">
      <c r="A1200" s="40">
        <v>83030</v>
      </c>
      <c r="B1200" s="49" t="s">
        <v>1159</v>
      </c>
      <c r="C1200" s="35"/>
      <c r="D1200" s="36">
        <v>39.9</v>
      </c>
      <c r="E1200" s="37">
        <v>1</v>
      </c>
      <c r="F1200" s="38" t="s">
        <v>1080</v>
      </c>
      <c r="G1200" s="47" t="s">
        <v>2666</v>
      </c>
      <c r="H1200" s="4"/>
    </row>
    <row r="1201" spans="1:8" ht="19" thickTop="1" thickBot="1" x14ac:dyDescent="0.25">
      <c r="A1201" s="40">
        <v>83031</v>
      </c>
      <c r="B1201" s="49" t="s">
        <v>1160</v>
      </c>
      <c r="C1201" s="35"/>
      <c r="D1201" s="36">
        <v>39.9</v>
      </c>
      <c r="E1201" s="37">
        <v>1</v>
      </c>
      <c r="F1201" s="38" t="s">
        <v>1080</v>
      </c>
      <c r="G1201" s="47" t="s">
        <v>2667</v>
      </c>
      <c r="H1201" s="4"/>
    </row>
    <row r="1202" spans="1:8" ht="19" thickTop="1" thickBot="1" x14ac:dyDescent="0.25">
      <c r="A1202" s="40">
        <v>83040</v>
      </c>
      <c r="B1202" s="49" t="s">
        <v>1161</v>
      </c>
      <c r="C1202" s="35"/>
      <c r="D1202" s="36">
        <v>37.9</v>
      </c>
      <c r="E1202" s="37">
        <v>1</v>
      </c>
      <c r="F1202" s="38" t="s">
        <v>1080</v>
      </c>
      <c r="G1202" s="47" t="s">
        <v>2668</v>
      </c>
      <c r="H1202" s="4"/>
    </row>
    <row r="1203" spans="1:8" ht="19" thickTop="1" thickBot="1" x14ac:dyDescent="0.25">
      <c r="A1203" s="40">
        <v>83041</v>
      </c>
      <c r="B1203" s="49" t="s">
        <v>1162</v>
      </c>
      <c r="C1203" s="35"/>
      <c r="D1203" s="36">
        <v>37.9</v>
      </c>
      <c r="E1203" s="37">
        <v>1</v>
      </c>
      <c r="F1203" s="38" t="s">
        <v>1080</v>
      </c>
      <c r="G1203" s="47" t="s">
        <v>2669</v>
      </c>
      <c r="H1203" s="4"/>
    </row>
    <row r="1204" spans="1:8" ht="19" thickTop="1" thickBot="1" x14ac:dyDescent="0.25">
      <c r="A1204" s="40">
        <v>83042</v>
      </c>
      <c r="B1204" s="49" t="s">
        <v>1163</v>
      </c>
      <c r="C1204" s="35"/>
      <c r="D1204" s="36">
        <v>37.9</v>
      </c>
      <c r="E1204" s="37">
        <v>1</v>
      </c>
      <c r="F1204" s="38" t="s">
        <v>1080</v>
      </c>
      <c r="G1204" s="47" t="s">
        <v>2670</v>
      </c>
      <c r="H1204" s="4"/>
    </row>
    <row r="1205" spans="1:8" ht="19" thickTop="1" thickBot="1" x14ac:dyDescent="0.25">
      <c r="A1205" s="40">
        <v>83043</v>
      </c>
      <c r="B1205" s="49" t="s">
        <v>1164</v>
      </c>
      <c r="C1205" s="35"/>
      <c r="D1205" s="36">
        <v>37.9</v>
      </c>
      <c r="E1205" s="37">
        <v>1</v>
      </c>
      <c r="F1205" s="38" t="s">
        <v>1080</v>
      </c>
      <c r="G1205" s="47" t="s">
        <v>2671</v>
      </c>
      <c r="H1205" s="4"/>
    </row>
    <row r="1206" spans="1:8" ht="19" thickTop="1" thickBot="1" x14ac:dyDescent="0.25">
      <c r="A1206" s="40">
        <v>83044</v>
      </c>
      <c r="B1206" s="49" t="s">
        <v>1165</v>
      </c>
      <c r="C1206" s="35"/>
      <c r="D1206" s="36">
        <v>37.9</v>
      </c>
      <c r="E1206" s="37">
        <v>1</v>
      </c>
      <c r="F1206" s="38" t="s">
        <v>1080</v>
      </c>
      <c r="G1206" s="47" t="s">
        <v>2672</v>
      </c>
      <c r="H1206" s="4"/>
    </row>
    <row r="1207" spans="1:8" ht="19" thickTop="1" thickBot="1" x14ac:dyDescent="0.25">
      <c r="A1207" s="40">
        <v>83045</v>
      </c>
      <c r="B1207" s="49" t="s">
        <v>1166</v>
      </c>
      <c r="C1207" s="35"/>
      <c r="D1207" s="36">
        <v>37.9</v>
      </c>
      <c r="E1207" s="37">
        <v>1</v>
      </c>
      <c r="F1207" s="38" t="s">
        <v>1080</v>
      </c>
      <c r="G1207" s="47" t="s">
        <v>2673</v>
      </c>
      <c r="H1207" s="4"/>
    </row>
    <row r="1208" spans="1:8" ht="19" thickTop="1" thickBot="1" x14ac:dyDescent="0.25">
      <c r="A1208" s="40">
        <v>83046</v>
      </c>
      <c r="B1208" s="49" t="s">
        <v>1167</v>
      </c>
      <c r="C1208" s="35"/>
      <c r="D1208" s="36">
        <v>37.9</v>
      </c>
      <c r="E1208" s="37">
        <v>1</v>
      </c>
      <c r="F1208" s="38" t="s">
        <v>1080</v>
      </c>
      <c r="G1208" s="47" t="s">
        <v>2674</v>
      </c>
      <c r="H1208" s="4"/>
    </row>
    <row r="1209" spans="1:8" ht="19" thickTop="1" thickBot="1" x14ac:dyDescent="0.25">
      <c r="A1209" s="40">
        <v>83047</v>
      </c>
      <c r="B1209" s="49" t="s">
        <v>1168</v>
      </c>
      <c r="C1209" s="35"/>
      <c r="D1209" s="36">
        <v>37.9</v>
      </c>
      <c r="E1209" s="37">
        <v>1</v>
      </c>
      <c r="F1209" s="38" t="s">
        <v>1080</v>
      </c>
      <c r="G1209" s="47" t="s">
        <v>2675</v>
      </c>
      <c r="H1209" s="4"/>
    </row>
    <row r="1210" spans="1:8" ht="19" thickTop="1" thickBot="1" x14ac:dyDescent="0.25">
      <c r="A1210" s="40">
        <v>83048</v>
      </c>
      <c r="B1210" s="49" t="s">
        <v>1169</v>
      </c>
      <c r="C1210" s="35"/>
      <c r="D1210" s="36">
        <v>37.9</v>
      </c>
      <c r="E1210" s="37">
        <v>1</v>
      </c>
      <c r="F1210" s="38" t="s">
        <v>1080</v>
      </c>
      <c r="G1210" s="47" t="s">
        <v>2676</v>
      </c>
      <c r="H1210" s="4"/>
    </row>
    <row r="1211" spans="1:8" ht="19" thickTop="1" thickBot="1" x14ac:dyDescent="0.25">
      <c r="A1211" s="40">
        <v>83049</v>
      </c>
      <c r="B1211" s="49" t="s">
        <v>1170</v>
      </c>
      <c r="C1211" s="35"/>
      <c r="D1211" s="36">
        <v>37.9</v>
      </c>
      <c r="E1211" s="37">
        <v>1</v>
      </c>
      <c r="F1211" s="38" t="s">
        <v>1080</v>
      </c>
      <c r="G1211" s="47" t="s">
        <v>2677</v>
      </c>
      <c r="H1211" s="4"/>
    </row>
    <row r="1212" spans="1:8" ht="19" thickTop="1" thickBot="1" x14ac:dyDescent="0.25">
      <c r="A1212" s="40">
        <v>83050</v>
      </c>
      <c r="B1212" s="49" t="s">
        <v>1171</v>
      </c>
      <c r="C1212" s="35"/>
      <c r="D1212" s="36">
        <v>37.9</v>
      </c>
      <c r="E1212" s="37">
        <v>1</v>
      </c>
      <c r="F1212" s="38" t="s">
        <v>1080</v>
      </c>
      <c r="G1212" s="47" t="s">
        <v>2678</v>
      </c>
      <c r="H1212" s="4"/>
    </row>
    <row r="1213" spans="1:8" ht="19" thickTop="1" thickBot="1" x14ac:dyDescent="0.25">
      <c r="A1213" s="40">
        <v>83051</v>
      </c>
      <c r="B1213" s="49" t="s">
        <v>1172</v>
      </c>
      <c r="C1213" s="35"/>
      <c r="D1213" s="36">
        <v>37.9</v>
      </c>
      <c r="E1213" s="37">
        <v>1</v>
      </c>
      <c r="F1213" s="38" t="s">
        <v>1080</v>
      </c>
      <c r="G1213" s="47" t="s">
        <v>2679</v>
      </c>
      <c r="H1213" s="4"/>
    </row>
    <row r="1214" spans="1:8" ht="19" thickTop="1" thickBot="1" x14ac:dyDescent="0.25">
      <c r="A1214" s="40">
        <v>83055</v>
      </c>
      <c r="B1214" s="49" t="s">
        <v>1173</v>
      </c>
      <c r="C1214" s="35"/>
      <c r="D1214" s="36">
        <v>41.5</v>
      </c>
      <c r="E1214" s="37">
        <v>1</v>
      </c>
      <c r="F1214" s="38" t="s">
        <v>1080</v>
      </c>
      <c r="G1214" s="47" t="s">
        <v>2680</v>
      </c>
      <c r="H1214" s="4"/>
    </row>
    <row r="1215" spans="1:8" ht="19" thickTop="1" thickBot="1" x14ac:dyDescent="0.25">
      <c r="A1215" s="40">
        <v>83056</v>
      </c>
      <c r="B1215" s="49" t="s">
        <v>1174</v>
      </c>
      <c r="C1215" s="35"/>
      <c r="D1215" s="36">
        <v>41.5</v>
      </c>
      <c r="E1215" s="37">
        <v>1</v>
      </c>
      <c r="F1215" s="38" t="s">
        <v>1080</v>
      </c>
      <c r="G1215" s="47" t="s">
        <v>2681</v>
      </c>
      <c r="H1215" s="4"/>
    </row>
    <row r="1216" spans="1:8" ht="19" thickTop="1" thickBot="1" x14ac:dyDescent="0.25">
      <c r="A1216" s="40">
        <v>83057</v>
      </c>
      <c r="B1216" s="49" t="s">
        <v>1175</v>
      </c>
      <c r="C1216" s="35"/>
      <c r="D1216" s="36">
        <v>41.5</v>
      </c>
      <c r="E1216" s="37">
        <v>1</v>
      </c>
      <c r="F1216" s="38" t="s">
        <v>1080</v>
      </c>
      <c r="G1216" s="47" t="s">
        <v>2682</v>
      </c>
      <c r="H1216" s="4"/>
    </row>
    <row r="1217" spans="1:8" ht="19" thickTop="1" thickBot="1" x14ac:dyDescent="0.25">
      <c r="A1217" s="40">
        <v>83058</v>
      </c>
      <c r="B1217" s="49" t="s">
        <v>1176</v>
      </c>
      <c r="C1217" s="35"/>
      <c r="D1217" s="36">
        <v>41.5</v>
      </c>
      <c r="E1217" s="37">
        <v>1</v>
      </c>
      <c r="F1217" s="38" t="s">
        <v>1080</v>
      </c>
      <c r="G1217" s="47" t="s">
        <v>2683</v>
      </c>
      <c r="H1217" s="4"/>
    </row>
    <row r="1218" spans="1:8" ht="19" thickTop="1" thickBot="1" x14ac:dyDescent="0.25">
      <c r="A1218" s="40">
        <v>83059</v>
      </c>
      <c r="B1218" s="49" t="s">
        <v>1177</v>
      </c>
      <c r="C1218" s="35"/>
      <c r="D1218" s="36">
        <v>41.5</v>
      </c>
      <c r="E1218" s="37">
        <v>1</v>
      </c>
      <c r="F1218" s="38" t="s">
        <v>1080</v>
      </c>
      <c r="G1218" s="47" t="s">
        <v>2684</v>
      </c>
      <c r="H1218" s="4"/>
    </row>
    <row r="1219" spans="1:8" ht="19" thickTop="1" thickBot="1" x14ac:dyDescent="0.25">
      <c r="A1219" s="40">
        <v>83060</v>
      </c>
      <c r="B1219" s="49" t="s">
        <v>1178</v>
      </c>
      <c r="C1219" s="35"/>
      <c r="D1219" s="36">
        <v>41.5</v>
      </c>
      <c r="E1219" s="37">
        <v>1</v>
      </c>
      <c r="F1219" s="38" t="s">
        <v>1080</v>
      </c>
      <c r="G1219" s="47" t="s">
        <v>2685</v>
      </c>
      <c r="H1219" s="4"/>
    </row>
    <row r="1220" spans="1:8" ht="19" thickTop="1" thickBot="1" x14ac:dyDescent="0.25">
      <c r="A1220" s="40">
        <v>83061</v>
      </c>
      <c r="B1220" s="49" t="s">
        <v>1179</v>
      </c>
      <c r="C1220" s="35"/>
      <c r="D1220" s="36">
        <v>41.5</v>
      </c>
      <c r="E1220" s="37">
        <v>1</v>
      </c>
      <c r="F1220" s="38" t="s">
        <v>1080</v>
      </c>
      <c r="G1220" s="47" t="s">
        <v>2686</v>
      </c>
      <c r="H1220" s="4"/>
    </row>
    <row r="1221" spans="1:8" ht="19" thickTop="1" thickBot="1" x14ac:dyDescent="0.25">
      <c r="A1221" s="40">
        <v>83062</v>
      </c>
      <c r="B1221" s="49" t="s">
        <v>1180</v>
      </c>
      <c r="C1221" s="35"/>
      <c r="D1221" s="36">
        <v>41.5</v>
      </c>
      <c r="E1221" s="37">
        <v>1</v>
      </c>
      <c r="F1221" s="38" t="s">
        <v>1080</v>
      </c>
      <c r="G1221" s="47" t="s">
        <v>2687</v>
      </c>
      <c r="H1221" s="4"/>
    </row>
    <row r="1222" spans="1:8" ht="19" thickTop="1" thickBot="1" x14ac:dyDescent="0.25">
      <c r="A1222" s="40">
        <v>83063</v>
      </c>
      <c r="B1222" s="49" t="s">
        <v>1181</v>
      </c>
      <c r="C1222" s="35"/>
      <c r="D1222" s="36">
        <v>41.5</v>
      </c>
      <c r="E1222" s="37">
        <v>1</v>
      </c>
      <c r="F1222" s="38" t="s">
        <v>1080</v>
      </c>
      <c r="G1222" s="47" t="s">
        <v>2688</v>
      </c>
      <c r="H1222" s="4"/>
    </row>
    <row r="1223" spans="1:8" ht="19" thickTop="1" thickBot="1" x14ac:dyDescent="0.25">
      <c r="A1223" s="40">
        <v>83064</v>
      </c>
      <c r="B1223" s="49" t="s">
        <v>1182</v>
      </c>
      <c r="C1223" s="35"/>
      <c r="D1223" s="36">
        <v>41.5</v>
      </c>
      <c r="E1223" s="37">
        <v>1</v>
      </c>
      <c r="F1223" s="38" t="s">
        <v>1080</v>
      </c>
      <c r="G1223" s="47" t="s">
        <v>2689</v>
      </c>
      <c r="H1223" s="4"/>
    </row>
    <row r="1224" spans="1:8" ht="19" thickTop="1" thickBot="1" x14ac:dyDescent="0.25">
      <c r="A1224" s="40">
        <v>83065</v>
      </c>
      <c r="B1224" s="49" t="s">
        <v>1183</v>
      </c>
      <c r="C1224" s="35"/>
      <c r="D1224" s="36">
        <v>41.5</v>
      </c>
      <c r="E1224" s="37">
        <v>1</v>
      </c>
      <c r="F1224" s="38" t="s">
        <v>1080</v>
      </c>
      <c r="G1224" s="47" t="s">
        <v>2690</v>
      </c>
      <c r="H1224" s="4"/>
    </row>
    <row r="1225" spans="1:8" ht="19" thickTop="1" thickBot="1" x14ac:dyDescent="0.25">
      <c r="A1225" s="40">
        <v>83067</v>
      </c>
      <c r="B1225" s="49" t="s">
        <v>1184</v>
      </c>
      <c r="C1225" s="35"/>
      <c r="D1225" s="36">
        <v>41.5</v>
      </c>
      <c r="E1225" s="37">
        <v>1</v>
      </c>
      <c r="F1225" s="38" t="s">
        <v>1080</v>
      </c>
      <c r="G1225" s="47" t="s">
        <v>2691</v>
      </c>
      <c r="H1225" s="4"/>
    </row>
    <row r="1226" spans="1:8" ht="19" thickTop="1" thickBot="1" x14ac:dyDescent="0.25">
      <c r="A1226" s="40">
        <v>83070</v>
      </c>
      <c r="B1226" s="49" t="s">
        <v>1185</v>
      </c>
      <c r="C1226" s="35"/>
      <c r="D1226" s="36">
        <v>37.9</v>
      </c>
      <c r="E1226" s="37">
        <v>1</v>
      </c>
      <c r="F1226" s="38" t="s">
        <v>1080</v>
      </c>
      <c r="G1226" s="47" t="s">
        <v>2692</v>
      </c>
      <c r="H1226" s="4"/>
    </row>
    <row r="1227" spans="1:8" ht="19" thickTop="1" thickBot="1" x14ac:dyDescent="0.25">
      <c r="A1227" s="40">
        <v>83071</v>
      </c>
      <c r="B1227" s="49" t="s">
        <v>1162</v>
      </c>
      <c r="C1227" s="35"/>
      <c r="D1227" s="36">
        <v>37.9</v>
      </c>
      <c r="E1227" s="37">
        <v>1</v>
      </c>
      <c r="F1227" s="38" t="s">
        <v>1080</v>
      </c>
      <c r="G1227" s="47" t="s">
        <v>2693</v>
      </c>
      <c r="H1227" s="4"/>
    </row>
    <row r="1228" spans="1:8" ht="19" thickTop="1" thickBot="1" x14ac:dyDescent="0.25">
      <c r="A1228" s="40">
        <v>83072</v>
      </c>
      <c r="B1228" s="49" t="s">
        <v>1163</v>
      </c>
      <c r="C1228" s="35"/>
      <c r="D1228" s="36">
        <v>37.9</v>
      </c>
      <c r="E1228" s="37">
        <v>1</v>
      </c>
      <c r="F1228" s="38" t="s">
        <v>1080</v>
      </c>
      <c r="G1228" s="47" t="s">
        <v>2694</v>
      </c>
      <c r="H1228" s="4"/>
    </row>
    <row r="1229" spans="1:8" ht="19" thickTop="1" thickBot="1" x14ac:dyDescent="0.25">
      <c r="A1229" s="40">
        <v>83073</v>
      </c>
      <c r="B1229" s="49" t="s">
        <v>1164</v>
      </c>
      <c r="C1229" s="35"/>
      <c r="D1229" s="36">
        <v>37.9</v>
      </c>
      <c r="E1229" s="37">
        <v>1</v>
      </c>
      <c r="F1229" s="38" t="s">
        <v>1080</v>
      </c>
      <c r="G1229" s="47" t="s">
        <v>2695</v>
      </c>
      <c r="H1229" s="4"/>
    </row>
    <row r="1230" spans="1:8" ht="19" thickTop="1" thickBot="1" x14ac:dyDescent="0.25">
      <c r="A1230" s="40">
        <v>83074</v>
      </c>
      <c r="B1230" s="49" t="s">
        <v>1165</v>
      </c>
      <c r="C1230" s="35"/>
      <c r="D1230" s="36">
        <v>37.9</v>
      </c>
      <c r="E1230" s="37">
        <v>1</v>
      </c>
      <c r="F1230" s="38" t="s">
        <v>1080</v>
      </c>
      <c r="G1230" s="47" t="s">
        <v>2696</v>
      </c>
      <c r="H1230" s="4"/>
    </row>
    <row r="1231" spans="1:8" ht="19" thickTop="1" thickBot="1" x14ac:dyDescent="0.25">
      <c r="A1231" s="40">
        <v>83075</v>
      </c>
      <c r="B1231" s="49" t="s">
        <v>1166</v>
      </c>
      <c r="C1231" s="35"/>
      <c r="D1231" s="36">
        <v>37.9</v>
      </c>
      <c r="E1231" s="37">
        <v>1</v>
      </c>
      <c r="F1231" s="38" t="s">
        <v>1080</v>
      </c>
      <c r="G1231" s="47" t="s">
        <v>2697</v>
      </c>
      <c r="H1231" s="4"/>
    </row>
    <row r="1232" spans="1:8" ht="19" thickTop="1" thickBot="1" x14ac:dyDescent="0.25">
      <c r="A1232" s="40">
        <v>83076</v>
      </c>
      <c r="B1232" s="49" t="s">
        <v>1167</v>
      </c>
      <c r="C1232" s="35"/>
      <c r="D1232" s="36">
        <v>37.9</v>
      </c>
      <c r="E1232" s="37">
        <v>1</v>
      </c>
      <c r="F1232" s="38" t="s">
        <v>1080</v>
      </c>
      <c r="G1232" s="47" t="s">
        <v>2698</v>
      </c>
      <c r="H1232" s="4"/>
    </row>
    <row r="1233" spans="1:8" ht="19" thickTop="1" thickBot="1" x14ac:dyDescent="0.25">
      <c r="A1233" s="40">
        <v>83077</v>
      </c>
      <c r="B1233" s="49" t="s">
        <v>1168</v>
      </c>
      <c r="C1233" s="35"/>
      <c r="D1233" s="36">
        <v>37.9</v>
      </c>
      <c r="E1233" s="37">
        <v>1</v>
      </c>
      <c r="F1233" s="38" t="s">
        <v>1080</v>
      </c>
      <c r="G1233" s="47" t="s">
        <v>2699</v>
      </c>
      <c r="H1233" s="4"/>
    </row>
    <row r="1234" spans="1:8" ht="19" thickTop="1" thickBot="1" x14ac:dyDescent="0.25">
      <c r="A1234" s="40">
        <v>83078</v>
      </c>
      <c r="B1234" s="49" t="s">
        <v>1169</v>
      </c>
      <c r="C1234" s="35"/>
      <c r="D1234" s="36">
        <v>37.9</v>
      </c>
      <c r="E1234" s="37">
        <v>1</v>
      </c>
      <c r="F1234" s="38" t="s">
        <v>1080</v>
      </c>
      <c r="G1234" s="47" t="s">
        <v>2700</v>
      </c>
      <c r="H1234" s="4"/>
    </row>
    <row r="1235" spans="1:8" ht="19" thickTop="1" thickBot="1" x14ac:dyDescent="0.25">
      <c r="A1235" s="40">
        <v>83079</v>
      </c>
      <c r="B1235" s="49" t="s">
        <v>1170</v>
      </c>
      <c r="C1235" s="35"/>
      <c r="D1235" s="36">
        <v>37.9</v>
      </c>
      <c r="E1235" s="37">
        <v>1</v>
      </c>
      <c r="F1235" s="38" t="s">
        <v>1080</v>
      </c>
      <c r="G1235" s="47" t="s">
        <v>2701</v>
      </c>
      <c r="H1235" s="4"/>
    </row>
    <row r="1236" spans="1:8" ht="19" thickTop="1" thickBot="1" x14ac:dyDescent="0.25">
      <c r="A1236" s="40">
        <v>83080</v>
      </c>
      <c r="B1236" s="49" t="s">
        <v>1171</v>
      </c>
      <c r="C1236" s="35"/>
      <c r="D1236" s="36">
        <v>37.9</v>
      </c>
      <c r="E1236" s="37">
        <v>1</v>
      </c>
      <c r="F1236" s="38" t="s">
        <v>1080</v>
      </c>
      <c r="G1236" s="47" t="s">
        <v>2702</v>
      </c>
      <c r="H1236" s="4"/>
    </row>
    <row r="1237" spans="1:8" ht="19" thickTop="1" thickBot="1" x14ac:dyDescent="0.25">
      <c r="A1237" s="40">
        <v>83081</v>
      </c>
      <c r="B1237" s="49" t="s">
        <v>1172</v>
      </c>
      <c r="C1237" s="35"/>
      <c r="D1237" s="36">
        <v>37.9</v>
      </c>
      <c r="E1237" s="37">
        <v>1</v>
      </c>
      <c r="F1237" s="38" t="s">
        <v>1080</v>
      </c>
      <c r="G1237" s="47" t="s">
        <v>2703</v>
      </c>
      <c r="H1237" s="4"/>
    </row>
    <row r="1238" spans="1:8" ht="19" thickTop="1" thickBot="1" x14ac:dyDescent="0.25">
      <c r="A1238" s="40">
        <v>83085</v>
      </c>
      <c r="B1238" s="49" t="s">
        <v>1186</v>
      </c>
      <c r="C1238" s="35"/>
      <c r="D1238" s="36">
        <v>41.5</v>
      </c>
      <c r="E1238" s="37">
        <v>1</v>
      </c>
      <c r="F1238" s="38" t="s">
        <v>1080</v>
      </c>
      <c r="G1238" s="47" t="s">
        <v>2704</v>
      </c>
      <c r="H1238" s="4"/>
    </row>
    <row r="1239" spans="1:8" ht="19" thickTop="1" thickBot="1" x14ac:dyDescent="0.25">
      <c r="A1239" s="40">
        <v>83086</v>
      </c>
      <c r="B1239" s="49" t="s">
        <v>1174</v>
      </c>
      <c r="C1239" s="35"/>
      <c r="D1239" s="36">
        <v>41.5</v>
      </c>
      <c r="E1239" s="37">
        <v>1</v>
      </c>
      <c r="F1239" s="38" t="s">
        <v>1080</v>
      </c>
      <c r="G1239" s="47" t="s">
        <v>2705</v>
      </c>
      <c r="H1239" s="4"/>
    </row>
    <row r="1240" spans="1:8" ht="19" thickTop="1" thickBot="1" x14ac:dyDescent="0.25">
      <c r="A1240" s="40">
        <v>83087</v>
      </c>
      <c r="B1240" s="49" t="s">
        <v>1175</v>
      </c>
      <c r="C1240" s="35"/>
      <c r="D1240" s="36">
        <v>41.5</v>
      </c>
      <c r="E1240" s="37">
        <v>1</v>
      </c>
      <c r="F1240" s="38" t="s">
        <v>1080</v>
      </c>
      <c r="G1240" s="47" t="s">
        <v>2706</v>
      </c>
      <c r="H1240" s="4"/>
    </row>
    <row r="1241" spans="1:8" ht="19" thickTop="1" thickBot="1" x14ac:dyDescent="0.25">
      <c r="A1241" s="40">
        <v>83088</v>
      </c>
      <c r="B1241" s="49" t="s">
        <v>1176</v>
      </c>
      <c r="C1241" s="35"/>
      <c r="D1241" s="36">
        <v>41.5</v>
      </c>
      <c r="E1241" s="37">
        <v>1</v>
      </c>
      <c r="F1241" s="38" t="s">
        <v>1080</v>
      </c>
      <c r="G1241" s="47" t="s">
        <v>2707</v>
      </c>
      <c r="H1241" s="4"/>
    </row>
    <row r="1242" spans="1:8" ht="19" thickTop="1" thickBot="1" x14ac:dyDescent="0.25">
      <c r="A1242" s="40">
        <v>83089</v>
      </c>
      <c r="B1242" s="49" t="s">
        <v>1177</v>
      </c>
      <c r="C1242" s="35"/>
      <c r="D1242" s="36">
        <v>41.5</v>
      </c>
      <c r="E1242" s="37">
        <v>1</v>
      </c>
      <c r="F1242" s="38" t="s">
        <v>1080</v>
      </c>
      <c r="G1242" s="47" t="s">
        <v>2708</v>
      </c>
      <c r="H1242" s="4"/>
    </row>
    <row r="1243" spans="1:8" ht="19" thickTop="1" thickBot="1" x14ac:dyDescent="0.25">
      <c r="A1243" s="40">
        <v>83090</v>
      </c>
      <c r="B1243" s="49" t="s">
        <v>1178</v>
      </c>
      <c r="C1243" s="35"/>
      <c r="D1243" s="36">
        <v>41.5</v>
      </c>
      <c r="E1243" s="37">
        <v>1</v>
      </c>
      <c r="F1243" s="38" t="s">
        <v>1080</v>
      </c>
      <c r="G1243" s="47" t="s">
        <v>2709</v>
      </c>
      <c r="H1243" s="4"/>
    </row>
    <row r="1244" spans="1:8" ht="19" thickTop="1" thickBot="1" x14ac:dyDescent="0.25">
      <c r="A1244" s="40">
        <v>83091</v>
      </c>
      <c r="B1244" s="49" t="s">
        <v>1179</v>
      </c>
      <c r="C1244" s="35"/>
      <c r="D1244" s="36">
        <v>41.5</v>
      </c>
      <c r="E1244" s="37">
        <v>1</v>
      </c>
      <c r="F1244" s="38" t="s">
        <v>1080</v>
      </c>
      <c r="G1244" s="47" t="s">
        <v>2710</v>
      </c>
      <c r="H1244" s="4"/>
    </row>
    <row r="1245" spans="1:8" ht="19" thickTop="1" thickBot="1" x14ac:dyDescent="0.25">
      <c r="A1245" s="40">
        <v>83092</v>
      </c>
      <c r="B1245" s="49" t="s">
        <v>1180</v>
      </c>
      <c r="C1245" s="35"/>
      <c r="D1245" s="36">
        <v>41.5</v>
      </c>
      <c r="E1245" s="37">
        <v>1</v>
      </c>
      <c r="F1245" s="38" t="s">
        <v>1080</v>
      </c>
      <c r="G1245" s="47" t="s">
        <v>2711</v>
      </c>
      <c r="H1245" s="4"/>
    </row>
    <row r="1246" spans="1:8" ht="19" thickTop="1" thickBot="1" x14ac:dyDescent="0.25">
      <c r="A1246" s="40">
        <v>83093</v>
      </c>
      <c r="B1246" s="49" t="s">
        <v>1181</v>
      </c>
      <c r="C1246" s="35"/>
      <c r="D1246" s="36">
        <v>41.5</v>
      </c>
      <c r="E1246" s="37">
        <v>1</v>
      </c>
      <c r="F1246" s="38" t="s">
        <v>1080</v>
      </c>
      <c r="G1246" s="47" t="s">
        <v>2712</v>
      </c>
      <c r="H1246" s="4"/>
    </row>
    <row r="1247" spans="1:8" ht="19" thickTop="1" thickBot="1" x14ac:dyDescent="0.25">
      <c r="A1247" s="40">
        <v>83094</v>
      </c>
      <c r="B1247" s="49" t="s">
        <v>1182</v>
      </c>
      <c r="C1247" s="35"/>
      <c r="D1247" s="36">
        <v>41.5</v>
      </c>
      <c r="E1247" s="37">
        <v>1</v>
      </c>
      <c r="F1247" s="38" t="s">
        <v>1080</v>
      </c>
      <c r="G1247" s="47" t="s">
        <v>2713</v>
      </c>
      <c r="H1247" s="4"/>
    </row>
    <row r="1248" spans="1:8" ht="19" thickTop="1" thickBot="1" x14ac:dyDescent="0.25">
      <c r="A1248" s="40">
        <v>83095</v>
      </c>
      <c r="B1248" s="49" t="s">
        <v>1183</v>
      </c>
      <c r="C1248" s="35"/>
      <c r="D1248" s="36">
        <v>41.5</v>
      </c>
      <c r="E1248" s="37">
        <v>1</v>
      </c>
      <c r="F1248" s="38" t="s">
        <v>1080</v>
      </c>
      <c r="G1248" s="47" t="s">
        <v>2714</v>
      </c>
      <c r="H1248" s="4"/>
    </row>
    <row r="1249" spans="1:8" ht="19" thickTop="1" thickBot="1" x14ac:dyDescent="0.25">
      <c r="A1249" s="40">
        <v>83096</v>
      </c>
      <c r="B1249" s="49" t="s">
        <v>1184</v>
      </c>
      <c r="C1249" s="35"/>
      <c r="D1249" s="36">
        <v>41.5</v>
      </c>
      <c r="E1249" s="37">
        <v>1</v>
      </c>
      <c r="F1249" s="38" t="s">
        <v>1080</v>
      </c>
      <c r="G1249" s="47" t="s">
        <v>2715</v>
      </c>
      <c r="H1249" s="4"/>
    </row>
    <row r="1250" spans="1:8" ht="19" thickTop="1" thickBot="1" x14ac:dyDescent="0.25">
      <c r="A1250" s="40">
        <v>83100</v>
      </c>
      <c r="B1250" s="49" t="s">
        <v>1187</v>
      </c>
      <c r="C1250" s="35"/>
      <c r="D1250" s="36">
        <v>39.9</v>
      </c>
      <c r="E1250" s="37">
        <v>1</v>
      </c>
      <c r="F1250" s="38" t="s">
        <v>1080</v>
      </c>
      <c r="G1250" s="47" t="s">
        <v>2716</v>
      </c>
      <c r="H1250" s="4"/>
    </row>
    <row r="1251" spans="1:8" ht="19" thickTop="1" thickBot="1" x14ac:dyDescent="0.25">
      <c r="A1251" s="40">
        <v>83501</v>
      </c>
      <c r="B1251" s="49" t="s">
        <v>1188</v>
      </c>
      <c r="C1251" s="35"/>
      <c r="D1251" s="36">
        <v>61.9</v>
      </c>
      <c r="E1251" s="37">
        <v>1</v>
      </c>
      <c r="F1251" s="38" t="s">
        <v>1080</v>
      </c>
      <c r="G1251" s="47" t="s">
        <v>2717</v>
      </c>
      <c r="H1251" s="4"/>
    </row>
    <row r="1252" spans="1:8" ht="19" thickTop="1" thickBot="1" x14ac:dyDescent="0.25">
      <c r="A1252" s="40">
        <v>83502</v>
      </c>
      <c r="B1252" s="49" t="s">
        <v>1189</v>
      </c>
      <c r="C1252" s="35"/>
      <c r="D1252" s="36">
        <v>61.9</v>
      </c>
      <c r="E1252" s="37">
        <v>1</v>
      </c>
      <c r="F1252" s="38" t="s">
        <v>1080</v>
      </c>
      <c r="G1252" s="47" t="s">
        <v>2718</v>
      </c>
      <c r="H1252" s="4"/>
    </row>
    <row r="1253" spans="1:8" ht="19" thickTop="1" thickBot="1" x14ac:dyDescent="0.25">
      <c r="A1253" s="40">
        <v>83503</v>
      </c>
      <c r="B1253" s="49" t="s">
        <v>1190</v>
      </c>
      <c r="C1253" s="35"/>
      <c r="D1253" s="36">
        <v>61.9</v>
      </c>
      <c r="E1253" s="37">
        <v>1</v>
      </c>
      <c r="F1253" s="38" t="s">
        <v>1080</v>
      </c>
      <c r="G1253" s="47" t="s">
        <v>2719</v>
      </c>
      <c r="H1253" s="4"/>
    </row>
    <row r="1254" spans="1:8" ht="19" thickTop="1" thickBot="1" x14ac:dyDescent="0.25">
      <c r="A1254" s="40">
        <v>83504</v>
      </c>
      <c r="B1254" s="49" t="s">
        <v>1191</v>
      </c>
      <c r="C1254" s="35"/>
      <c r="D1254" s="36">
        <v>61.9</v>
      </c>
      <c r="E1254" s="37">
        <v>1</v>
      </c>
      <c r="F1254" s="38" t="s">
        <v>1080</v>
      </c>
      <c r="G1254" s="47" t="s">
        <v>2720</v>
      </c>
      <c r="H1254" s="4"/>
    </row>
    <row r="1255" spans="1:8" ht="19" thickTop="1" thickBot="1" x14ac:dyDescent="0.25">
      <c r="A1255" s="40">
        <v>83505</v>
      </c>
      <c r="B1255" s="49" t="s">
        <v>1192</v>
      </c>
      <c r="C1255" s="35"/>
      <c r="D1255" s="36">
        <v>61.9</v>
      </c>
      <c r="E1255" s="37">
        <v>1</v>
      </c>
      <c r="F1255" s="38" t="s">
        <v>1080</v>
      </c>
      <c r="G1255" s="47" t="s">
        <v>2721</v>
      </c>
      <c r="H1255" s="4"/>
    </row>
    <row r="1256" spans="1:8" ht="19" thickTop="1" thickBot="1" x14ac:dyDescent="0.25">
      <c r="A1256" s="40">
        <v>83506</v>
      </c>
      <c r="B1256" s="49" t="s">
        <v>1193</v>
      </c>
      <c r="C1256" s="35"/>
      <c r="D1256" s="36">
        <v>61.9</v>
      </c>
      <c r="E1256" s="37">
        <v>1</v>
      </c>
      <c r="F1256" s="38" t="s">
        <v>1080</v>
      </c>
      <c r="G1256" s="47" t="s">
        <v>2722</v>
      </c>
      <c r="H1256" s="4"/>
    </row>
    <row r="1257" spans="1:8" ht="19" thickTop="1" thickBot="1" x14ac:dyDescent="0.25">
      <c r="A1257" s="40">
        <v>83507</v>
      </c>
      <c r="B1257" s="49" t="s">
        <v>1194</v>
      </c>
      <c r="C1257" s="35"/>
      <c r="D1257" s="36">
        <v>61.9</v>
      </c>
      <c r="E1257" s="37">
        <v>1</v>
      </c>
      <c r="F1257" s="38" t="s">
        <v>1080</v>
      </c>
      <c r="G1257" s="47" t="s">
        <v>2723</v>
      </c>
      <c r="H1257" s="4"/>
    </row>
    <row r="1258" spans="1:8" ht="19" thickTop="1" thickBot="1" x14ac:dyDescent="0.25">
      <c r="A1258" s="40">
        <v>83508</v>
      </c>
      <c r="B1258" s="49" t="s">
        <v>1195</v>
      </c>
      <c r="C1258" s="35"/>
      <c r="D1258" s="36">
        <v>61.9</v>
      </c>
      <c r="E1258" s="37">
        <v>1</v>
      </c>
      <c r="F1258" s="38" t="s">
        <v>1080</v>
      </c>
      <c r="G1258" s="47" t="s">
        <v>2724</v>
      </c>
      <c r="H1258" s="4"/>
    </row>
    <row r="1259" spans="1:8" ht="19" thickTop="1" thickBot="1" x14ac:dyDescent="0.25">
      <c r="A1259" s="40">
        <v>83509</v>
      </c>
      <c r="B1259" s="49" t="s">
        <v>1196</v>
      </c>
      <c r="C1259" s="35"/>
      <c r="D1259" s="36">
        <v>61.9</v>
      </c>
      <c r="E1259" s="37">
        <v>1</v>
      </c>
      <c r="F1259" s="38" t="s">
        <v>1080</v>
      </c>
      <c r="G1259" s="47" t="s">
        <v>2725</v>
      </c>
      <c r="H1259" s="4"/>
    </row>
    <row r="1260" spans="1:8" ht="19" thickTop="1" thickBot="1" x14ac:dyDescent="0.25">
      <c r="A1260" s="40">
        <v>83510</v>
      </c>
      <c r="B1260" s="49" t="s">
        <v>1197</v>
      </c>
      <c r="C1260" s="35"/>
      <c r="D1260" s="36">
        <v>61.9</v>
      </c>
      <c r="E1260" s="37">
        <v>1</v>
      </c>
      <c r="F1260" s="38" t="s">
        <v>1080</v>
      </c>
      <c r="G1260" s="47" t="s">
        <v>2726</v>
      </c>
      <c r="H1260" s="4"/>
    </row>
    <row r="1261" spans="1:8" ht="19" thickTop="1" thickBot="1" x14ac:dyDescent="0.25">
      <c r="A1261" s="40">
        <v>83511</v>
      </c>
      <c r="B1261" s="49" t="s">
        <v>1198</v>
      </c>
      <c r="C1261" s="35"/>
      <c r="D1261" s="36">
        <v>61.9</v>
      </c>
      <c r="E1261" s="37">
        <v>1</v>
      </c>
      <c r="F1261" s="38" t="s">
        <v>1080</v>
      </c>
      <c r="G1261" s="47" t="s">
        <v>2727</v>
      </c>
      <c r="H1261" s="4"/>
    </row>
    <row r="1262" spans="1:8" ht="19" thickTop="1" thickBot="1" x14ac:dyDescent="0.25">
      <c r="A1262" s="40">
        <v>83512</v>
      </c>
      <c r="B1262" s="49" t="s">
        <v>1199</v>
      </c>
      <c r="C1262" s="35"/>
      <c r="D1262" s="36">
        <v>61.9</v>
      </c>
      <c r="E1262" s="37">
        <v>1</v>
      </c>
      <c r="F1262" s="38" t="s">
        <v>1080</v>
      </c>
      <c r="G1262" s="47" t="s">
        <v>2728</v>
      </c>
      <c r="H1262" s="4"/>
    </row>
    <row r="1263" spans="1:8" ht="19" thickTop="1" thickBot="1" x14ac:dyDescent="0.25">
      <c r="A1263" s="40">
        <v>83513</v>
      </c>
      <c r="B1263" s="49" t="s">
        <v>1200</v>
      </c>
      <c r="C1263" s="35"/>
      <c r="D1263" s="36">
        <v>61.9</v>
      </c>
      <c r="E1263" s="37">
        <v>1</v>
      </c>
      <c r="F1263" s="38" t="s">
        <v>1080</v>
      </c>
      <c r="G1263" s="47" t="s">
        <v>2729</v>
      </c>
      <c r="H1263" s="4"/>
    </row>
    <row r="1264" spans="1:8" ht="19" thickTop="1" thickBot="1" x14ac:dyDescent="0.25">
      <c r="A1264" s="40">
        <v>83514</v>
      </c>
      <c r="B1264" s="49" t="s">
        <v>1201</v>
      </c>
      <c r="C1264" s="35"/>
      <c r="D1264" s="36">
        <v>61.9</v>
      </c>
      <c r="E1264" s="37">
        <v>1</v>
      </c>
      <c r="F1264" s="38" t="s">
        <v>1080</v>
      </c>
      <c r="G1264" s="47" t="s">
        <v>2730</v>
      </c>
      <c r="H1264" s="4"/>
    </row>
    <row r="1265" spans="1:8" ht="19" thickTop="1" thickBot="1" x14ac:dyDescent="0.25">
      <c r="A1265" s="40">
        <v>84001</v>
      </c>
      <c r="B1265" s="49" t="s">
        <v>1202</v>
      </c>
      <c r="C1265" s="35"/>
      <c r="D1265" s="36">
        <v>18.899999999999999</v>
      </c>
      <c r="E1265" s="37">
        <v>1</v>
      </c>
      <c r="F1265" s="38" t="s">
        <v>1080</v>
      </c>
      <c r="G1265" s="47" t="s">
        <v>2731</v>
      </c>
      <c r="H1265" s="4"/>
    </row>
    <row r="1266" spans="1:8" ht="19" thickTop="1" thickBot="1" x14ac:dyDescent="0.25">
      <c r="A1266" s="40">
        <v>84002</v>
      </c>
      <c r="B1266" s="49" t="s">
        <v>1203</v>
      </c>
      <c r="C1266" s="35"/>
      <c r="D1266" s="36">
        <v>18.899999999999999</v>
      </c>
      <c r="E1266" s="37">
        <v>1</v>
      </c>
      <c r="F1266" s="38" t="s">
        <v>1080</v>
      </c>
      <c r="G1266" s="47" t="s">
        <v>2732</v>
      </c>
      <c r="H1266" s="4"/>
    </row>
    <row r="1267" spans="1:8" ht="19" thickTop="1" thickBot="1" x14ac:dyDescent="0.25">
      <c r="A1267" s="40">
        <v>84003</v>
      </c>
      <c r="B1267" s="49" t="s">
        <v>1204</v>
      </c>
      <c r="C1267" s="35"/>
      <c r="D1267" s="36">
        <v>18.899999999999999</v>
      </c>
      <c r="E1267" s="37">
        <v>1</v>
      </c>
      <c r="F1267" s="38" t="s">
        <v>1080</v>
      </c>
      <c r="G1267" s="47" t="s">
        <v>2733</v>
      </c>
      <c r="H1267" s="4"/>
    </row>
    <row r="1268" spans="1:8" ht="19" thickTop="1" thickBot="1" x14ac:dyDescent="0.25">
      <c r="A1268" s="40">
        <v>84004</v>
      </c>
      <c r="B1268" s="49" t="s">
        <v>1205</v>
      </c>
      <c r="C1268" s="35"/>
      <c r="D1268" s="36">
        <v>18.899999999999999</v>
      </c>
      <c r="E1268" s="37">
        <v>1</v>
      </c>
      <c r="F1268" s="38" t="s">
        <v>1080</v>
      </c>
      <c r="G1268" s="47" t="s">
        <v>2734</v>
      </c>
      <c r="H1268" s="4"/>
    </row>
    <row r="1269" spans="1:8" ht="19" thickTop="1" thickBot="1" x14ac:dyDescent="0.25">
      <c r="A1269" s="40">
        <v>84005</v>
      </c>
      <c r="B1269" s="49" t="s">
        <v>1206</v>
      </c>
      <c r="C1269" s="35"/>
      <c r="D1269" s="36">
        <v>18.899999999999999</v>
      </c>
      <c r="E1269" s="37">
        <v>1</v>
      </c>
      <c r="F1269" s="38" t="s">
        <v>1080</v>
      </c>
      <c r="G1269" s="47" t="s">
        <v>2735</v>
      </c>
      <c r="H1269" s="4"/>
    </row>
    <row r="1270" spans="1:8" ht="19" thickTop="1" thickBot="1" x14ac:dyDescent="0.25">
      <c r="A1270" s="40">
        <v>84006</v>
      </c>
      <c r="B1270" s="49" t="s">
        <v>1207</v>
      </c>
      <c r="C1270" s="35"/>
      <c r="D1270" s="36">
        <v>18.899999999999999</v>
      </c>
      <c r="E1270" s="37">
        <v>1</v>
      </c>
      <c r="F1270" s="38" t="s">
        <v>1080</v>
      </c>
      <c r="G1270" s="47" t="s">
        <v>2736</v>
      </c>
      <c r="H1270" s="4"/>
    </row>
    <row r="1271" spans="1:8" ht="19" thickTop="1" thickBot="1" x14ac:dyDescent="0.25">
      <c r="A1271" s="40">
        <v>84007</v>
      </c>
      <c r="B1271" s="49" t="s">
        <v>1208</v>
      </c>
      <c r="C1271" s="35"/>
      <c r="D1271" s="36">
        <v>18.899999999999999</v>
      </c>
      <c r="E1271" s="37">
        <v>1</v>
      </c>
      <c r="F1271" s="38" t="s">
        <v>1080</v>
      </c>
      <c r="G1271" s="47" t="s">
        <v>2737</v>
      </c>
      <c r="H1271" s="4"/>
    </row>
    <row r="1272" spans="1:8" ht="19" thickTop="1" thickBot="1" x14ac:dyDescent="0.25">
      <c r="A1272" s="40">
        <v>84008</v>
      </c>
      <c r="B1272" s="49" t="s">
        <v>1209</v>
      </c>
      <c r="C1272" s="35"/>
      <c r="D1272" s="36">
        <v>18.899999999999999</v>
      </c>
      <c r="E1272" s="37">
        <v>1</v>
      </c>
      <c r="F1272" s="38" t="s">
        <v>1080</v>
      </c>
      <c r="G1272" s="47" t="s">
        <v>2738</v>
      </c>
      <c r="H1272" s="4"/>
    </row>
    <row r="1273" spans="1:8" ht="19" thickTop="1" thickBot="1" x14ac:dyDescent="0.25">
      <c r="A1273" s="40">
        <v>84009</v>
      </c>
      <c r="B1273" s="49" t="s">
        <v>1210</v>
      </c>
      <c r="C1273" s="35"/>
      <c r="D1273" s="36">
        <v>18.899999999999999</v>
      </c>
      <c r="E1273" s="37">
        <v>1</v>
      </c>
      <c r="F1273" s="38" t="s">
        <v>1080</v>
      </c>
      <c r="G1273" s="47" t="s">
        <v>2739</v>
      </c>
      <c r="H1273" s="4"/>
    </row>
    <row r="1274" spans="1:8" ht="19" thickTop="1" thickBot="1" x14ac:dyDescent="0.25">
      <c r="A1274" s="40">
        <v>84010</v>
      </c>
      <c r="B1274" s="49" t="s">
        <v>1211</v>
      </c>
      <c r="C1274" s="35"/>
      <c r="D1274" s="36">
        <v>18.899999999999999</v>
      </c>
      <c r="E1274" s="37">
        <v>1</v>
      </c>
      <c r="F1274" s="38" t="s">
        <v>1080</v>
      </c>
      <c r="G1274" s="47" t="s">
        <v>2740</v>
      </c>
      <c r="H1274" s="4"/>
    </row>
    <row r="1275" spans="1:8" ht="19" thickTop="1" thickBot="1" x14ac:dyDescent="0.25">
      <c r="A1275" s="40">
        <v>84011</v>
      </c>
      <c r="B1275" s="49" t="s">
        <v>1212</v>
      </c>
      <c r="C1275" s="35"/>
      <c r="D1275" s="36">
        <v>18.899999999999999</v>
      </c>
      <c r="E1275" s="37">
        <v>1</v>
      </c>
      <c r="F1275" s="38" t="s">
        <v>1080</v>
      </c>
      <c r="G1275" s="47" t="s">
        <v>2741</v>
      </c>
      <c r="H1275" s="4"/>
    </row>
    <row r="1276" spans="1:8" ht="19" thickTop="1" thickBot="1" x14ac:dyDescent="0.25">
      <c r="A1276" s="40">
        <v>84012</v>
      </c>
      <c r="B1276" s="49" t="s">
        <v>1213</v>
      </c>
      <c r="C1276" s="35"/>
      <c r="D1276" s="36">
        <v>18.899999999999999</v>
      </c>
      <c r="E1276" s="37">
        <v>1</v>
      </c>
      <c r="F1276" s="38" t="s">
        <v>1080</v>
      </c>
      <c r="G1276" s="47" t="s">
        <v>2742</v>
      </c>
      <c r="H1276" s="4"/>
    </row>
    <row r="1277" spans="1:8" ht="19" thickTop="1" thickBot="1" x14ac:dyDescent="0.25">
      <c r="A1277" s="40">
        <v>84015</v>
      </c>
      <c r="B1277" s="49" t="s">
        <v>1214</v>
      </c>
      <c r="C1277" s="35"/>
      <c r="D1277" s="36">
        <v>20.9</v>
      </c>
      <c r="E1277" s="37">
        <v>1</v>
      </c>
      <c r="F1277" s="38" t="s">
        <v>1080</v>
      </c>
      <c r="G1277" s="47" t="s">
        <v>2743</v>
      </c>
      <c r="H1277" s="4"/>
    </row>
    <row r="1278" spans="1:8" ht="19" thickTop="1" thickBot="1" x14ac:dyDescent="0.25">
      <c r="A1278" s="40">
        <v>84016</v>
      </c>
      <c r="B1278" s="49" t="s">
        <v>1215</v>
      </c>
      <c r="C1278" s="35"/>
      <c r="D1278" s="36">
        <v>20.9</v>
      </c>
      <c r="E1278" s="37">
        <v>1</v>
      </c>
      <c r="F1278" s="38" t="s">
        <v>1080</v>
      </c>
      <c r="G1278" s="47" t="s">
        <v>2744</v>
      </c>
      <c r="H1278" s="4"/>
    </row>
    <row r="1279" spans="1:8" ht="19" thickTop="1" thickBot="1" x14ac:dyDescent="0.25">
      <c r="A1279" s="40">
        <v>84017</v>
      </c>
      <c r="B1279" s="49" t="s">
        <v>1216</v>
      </c>
      <c r="C1279" s="35"/>
      <c r="D1279" s="36">
        <v>20.9</v>
      </c>
      <c r="E1279" s="37">
        <v>1</v>
      </c>
      <c r="F1279" s="38" t="s">
        <v>1080</v>
      </c>
      <c r="G1279" s="47" t="s">
        <v>2745</v>
      </c>
      <c r="H1279" s="4"/>
    </row>
    <row r="1280" spans="1:8" ht="19" thickTop="1" thickBot="1" x14ac:dyDescent="0.25">
      <c r="A1280" s="40">
        <v>84018</v>
      </c>
      <c r="B1280" s="49" t="s">
        <v>1217</v>
      </c>
      <c r="C1280" s="35"/>
      <c r="D1280" s="36">
        <v>20.9</v>
      </c>
      <c r="E1280" s="37">
        <v>1</v>
      </c>
      <c r="F1280" s="38" t="s">
        <v>1080</v>
      </c>
      <c r="G1280" s="47" t="s">
        <v>2746</v>
      </c>
      <c r="H1280" s="4"/>
    </row>
    <row r="1281" spans="1:8" ht="19" thickTop="1" thickBot="1" x14ac:dyDescent="0.25">
      <c r="A1281" s="40">
        <v>84018</v>
      </c>
      <c r="B1281" s="49" t="s">
        <v>1217</v>
      </c>
      <c r="C1281" s="35"/>
      <c r="D1281" s="36">
        <v>18.899999999999999</v>
      </c>
      <c r="E1281" s="38" t="s">
        <v>357</v>
      </c>
      <c r="F1281" s="38" t="s">
        <v>1080</v>
      </c>
      <c r="G1281" s="47" t="s">
        <v>2746</v>
      </c>
      <c r="H1281" s="4"/>
    </row>
    <row r="1282" spans="1:8" ht="19" thickTop="1" thickBot="1" x14ac:dyDescent="0.25">
      <c r="A1282" s="40">
        <v>84019</v>
      </c>
      <c r="B1282" s="49" t="s">
        <v>1218</v>
      </c>
      <c r="C1282" s="35"/>
      <c r="D1282" s="36">
        <v>20.9</v>
      </c>
      <c r="E1282" s="37">
        <v>1</v>
      </c>
      <c r="F1282" s="38" t="s">
        <v>1080</v>
      </c>
      <c r="G1282" s="47" t="s">
        <v>2747</v>
      </c>
      <c r="H1282" s="4"/>
    </row>
    <row r="1283" spans="1:8" ht="19" thickTop="1" thickBot="1" x14ac:dyDescent="0.25">
      <c r="A1283" s="40">
        <v>84020</v>
      </c>
      <c r="B1283" s="49" t="s">
        <v>1219</v>
      </c>
      <c r="C1283" s="35"/>
      <c r="D1283" s="36">
        <v>20.9</v>
      </c>
      <c r="E1283" s="37">
        <v>1</v>
      </c>
      <c r="F1283" s="38" t="s">
        <v>1080</v>
      </c>
      <c r="G1283" s="47" t="s">
        <v>2748</v>
      </c>
      <c r="H1283" s="4"/>
    </row>
    <row r="1284" spans="1:8" ht="19" thickTop="1" thickBot="1" x14ac:dyDescent="0.25">
      <c r="A1284" s="40">
        <v>84021</v>
      </c>
      <c r="B1284" s="49" t="s">
        <v>1220</v>
      </c>
      <c r="C1284" s="35"/>
      <c r="D1284" s="36">
        <v>20.9</v>
      </c>
      <c r="E1284" s="37">
        <v>1</v>
      </c>
      <c r="F1284" s="38" t="s">
        <v>1080</v>
      </c>
      <c r="G1284" s="47" t="s">
        <v>2749</v>
      </c>
      <c r="H1284" s="4"/>
    </row>
    <row r="1285" spans="1:8" ht="19" thickTop="1" thickBot="1" x14ac:dyDescent="0.25">
      <c r="A1285" s="40">
        <v>84022</v>
      </c>
      <c r="B1285" s="49" t="s">
        <v>1221</v>
      </c>
      <c r="C1285" s="35"/>
      <c r="D1285" s="36">
        <v>20.9</v>
      </c>
      <c r="E1285" s="37">
        <v>1</v>
      </c>
      <c r="F1285" s="38" t="s">
        <v>1080</v>
      </c>
      <c r="G1285" s="47" t="s">
        <v>2750</v>
      </c>
      <c r="H1285" s="4"/>
    </row>
    <row r="1286" spans="1:8" ht="19" thickTop="1" thickBot="1" x14ac:dyDescent="0.25">
      <c r="A1286" s="40">
        <v>84023</v>
      </c>
      <c r="B1286" s="49" t="s">
        <v>1222</v>
      </c>
      <c r="C1286" s="35"/>
      <c r="D1286" s="36">
        <v>20.9</v>
      </c>
      <c r="E1286" s="37">
        <v>1</v>
      </c>
      <c r="F1286" s="38" t="s">
        <v>1080</v>
      </c>
      <c r="G1286" s="47" t="s">
        <v>2751</v>
      </c>
      <c r="H1286" s="4"/>
    </row>
    <row r="1287" spans="1:8" ht="19" thickTop="1" thickBot="1" x14ac:dyDescent="0.25">
      <c r="A1287" s="40">
        <v>84024</v>
      </c>
      <c r="B1287" s="49" t="s">
        <v>1223</v>
      </c>
      <c r="C1287" s="35"/>
      <c r="D1287" s="36">
        <v>20.9</v>
      </c>
      <c r="E1287" s="37">
        <v>1</v>
      </c>
      <c r="F1287" s="38" t="s">
        <v>1080</v>
      </c>
      <c r="G1287" s="47" t="s">
        <v>2752</v>
      </c>
      <c r="H1287" s="4"/>
    </row>
    <row r="1288" spans="1:8" ht="19" thickTop="1" thickBot="1" x14ac:dyDescent="0.25">
      <c r="A1288" s="40">
        <v>84025</v>
      </c>
      <c r="B1288" s="49" t="s">
        <v>1224</v>
      </c>
      <c r="C1288" s="35"/>
      <c r="D1288" s="36">
        <v>20.9</v>
      </c>
      <c r="E1288" s="37">
        <v>1</v>
      </c>
      <c r="F1288" s="38" t="s">
        <v>1080</v>
      </c>
      <c r="G1288" s="47" t="s">
        <v>2753</v>
      </c>
      <c r="H1288" s="4"/>
    </row>
    <row r="1289" spans="1:8" ht="19" thickTop="1" thickBot="1" x14ac:dyDescent="0.25">
      <c r="A1289" s="40">
        <v>84026</v>
      </c>
      <c r="B1289" s="49" t="s">
        <v>1225</v>
      </c>
      <c r="C1289" s="35"/>
      <c r="D1289" s="36">
        <v>20.9</v>
      </c>
      <c r="E1289" s="37">
        <v>1</v>
      </c>
      <c r="F1289" s="38" t="s">
        <v>1080</v>
      </c>
      <c r="G1289" s="47" t="s">
        <v>2754</v>
      </c>
      <c r="H1289" s="4"/>
    </row>
    <row r="1290" spans="1:8" ht="19" thickTop="1" thickBot="1" x14ac:dyDescent="0.25">
      <c r="A1290" s="40">
        <v>84027</v>
      </c>
      <c r="B1290" s="49" t="s">
        <v>1226</v>
      </c>
      <c r="C1290" s="35"/>
      <c r="D1290" s="36">
        <v>20.9</v>
      </c>
      <c r="E1290" s="37">
        <v>1</v>
      </c>
      <c r="F1290" s="38" t="s">
        <v>1080</v>
      </c>
      <c r="G1290" s="47" t="s">
        <v>2755</v>
      </c>
      <c r="H1290" s="4"/>
    </row>
    <row r="1291" spans="1:8" ht="19" thickTop="1" thickBot="1" x14ac:dyDescent="0.25">
      <c r="A1291" s="40">
        <v>84030</v>
      </c>
      <c r="B1291" s="49" t="s">
        <v>1227</v>
      </c>
      <c r="C1291" s="35"/>
      <c r="D1291" s="36">
        <v>61.9</v>
      </c>
      <c r="E1291" s="37">
        <v>1</v>
      </c>
      <c r="F1291" s="38" t="s">
        <v>1080</v>
      </c>
      <c r="G1291" s="47" t="s">
        <v>2756</v>
      </c>
      <c r="H1291" s="4"/>
    </row>
    <row r="1292" spans="1:8" ht="19" thickTop="1" thickBot="1" x14ac:dyDescent="0.25">
      <c r="A1292" s="40">
        <v>84031</v>
      </c>
      <c r="B1292" s="49" t="s">
        <v>1228</v>
      </c>
      <c r="C1292" s="35"/>
      <c r="D1292" s="36">
        <v>61.9</v>
      </c>
      <c r="E1292" s="37">
        <v>1</v>
      </c>
      <c r="F1292" s="38" t="s">
        <v>1080</v>
      </c>
      <c r="G1292" s="47" t="s">
        <v>2757</v>
      </c>
      <c r="H1292" s="4"/>
    </row>
    <row r="1293" spans="1:8" ht="19" thickTop="1" thickBot="1" x14ac:dyDescent="0.25">
      <c r="A1293" s="40">
        <v>84032</v>
      </c>
      <c r="B1293" s="49" t="s">
        <v>1229</v>
      </c>
      <c r="C1293" s="35"/>
      <c r="D1293" s="36">
        <v>61.9</v>
      </c>
      <c r="E1293" s="37">
        <v>1</v>
      </c>
      <c r="F1293" s="38" t="s">
        <v>1080</v>
      </c>
      <c r="G1293" s="47" t="s">
        <v>2758</v>
      </c>
      <c r="H1293" s="4"/>
    </row>
    <row r="1294" spans="1:8" ht="19" thickTop="1" thickBot="1" x14ac:dyDescent="0.25">
      <c r="A1294" s="40">
        <v>84033</v>
      </c>
      <c r="B1294" s="49" t="s">
        <v>1230</v>
      </c>
      <c r="C1294" s="35"/>
      <c r="D1294" s="36">
        <v>61.9</v>
      </c>
      <c r="E1294" s="37">
        <v>1</v>
      </c>
      <c r="F1294" s="38" t="s">
        <v>1080</v>
      </c>
      <c r="G1294" s="47" t="s">
        <v>2759</v>
      </c>
      <c r="H1294" s="4"/>
    </row>
    <row r="1295" spans="1:8" ht="19" thickTop="1" thickBot="1" x14ac:dyDescent="0.25">
      <c r="A1295" s="40">
        <v>84034</v>
      </c>
      <c r="B1295" s="49" t="s">
        <v>1231</v>
      </c>
      <c r="C1295" s="35"/>
      <c r="D1295" s="36">
        <v>61.9</v>
      </c>
      <c r="E1295" s="37">
        <v>1</v>
      </c>
      <c r="F1295" s="38" t="s">
        <v>1080</v>
      </c>
      <c r="G1295" s="47" t="s">
        <v>2760</v>
      </c>
      <c r="H1295" s="4"/>
    </row>
    <row r="1296" spans="1:8" ht="19" thickTop="1" thickBot="1" x14ac:dyDescent="0.25">
      <c r="A1296" s="40">
        <v>84035</v>
      </c>
      <c r="B1296" s="49" t="s">
        <v>1232</v>
      </c>
      <c r="C1296" s="35"/>
      <c r="D1296" s="36">
        <v>61.9</v>
      </c>
      <c r="E1296" s="37">
        <v>1</v>
      </c>
      <c r="F1296" s="38" t="s">
        <v>1080</v>
      </c>
      <c r="G1296" s="47" t="s">
        <v>2761</v>
      </c>
      <c r="H1296" s="4"/>
    </row>
    <row r="1297" spans="1:8" ht="19" thickTop="1" thickBot="1" x14ac:dyDescent="0.25">
      <c r="A1297" s="40">
        <v>84036</v>
      </c>
      <c r="B1297" s="49" t="s">
        <v>1233</v>
      </c>
      <c r="C1297" s="35"/>
      <c r="D1297" s="36">
        <v>61.9</v>
      </c>
      <c r="E1297" s="37">
        <v>1</v>
      </c>
      <c r="F1297" s="38" t="s">
        <v>1080</v>
      </c>
      <c r="G1297" s="47" t="s">
        <v>2762</v>
      </c>
      <c r="H1297" s="4"/>
    </row>
    <row r="1298" spans="1:8" ht="19" thickTop="1" thickBot="1" x14ac:dyDescent="0.25">
      <c r="A1298" s="40">
        <v>84037</v>
      </c>
      <c r="B1298" s="49" t="s">
        <v>1234</v>
      </c>
      <c r="C1298" s="35"/>
      <c r="D1298" s="36">
        <v>61.9</v>
      </c>
      <c r="E1298" s="37">
        <v>1</v>
      </c>
      <c r="F1298" s="38" t="s">
        <v>1080</v>
      </c>
      <c r="G1298" s="47" t="s">
        <v>2763</v>
      </c>
      <c r="H1298" s="4"/>
    </row>
    <row r="1299" spans="1:8" ht="19" thickTop="1" thickBot="1" x14ac:dyDescent="0.25">
      <c r="A1299" s="40">
        <v>84038</v>
      </c>
      <c r="B1299" s="49" t="s">
        <v>1235</v>
      </c>
      <c r="C1299" s="35"/>
      <c r="D1299" s="36">
        <v>61.9</v>
      </c>
      <c r="E1299" s="37">
        <v>1</v>
      </c>
      <c r="F1299" s="38" t="s">
        <v>1080</v>
      </c>
      <c r="G1299" s="47" t="s">
        <v>2764</v>
      </c>
      <c r="H1299" s="4"/>
    </row>
    <row r="1300" spans="1:8" ht="19" thickTop="1" thickBot="1" x14ac:dyDescent="0.25">
      <c r="A1300" s="40">
        <v>84039</v>
      </c>
      <c r="B1300" s="49" t="s">
        <v>1236</v>
      </c>
      <c r="C1300" s="35"/>
      <c r="D1300" s="36">
        <v>61.9</v>
      </c>
      <c r="E1300" s="37">
        <v>1</v>
      </c>
      <c r="F1300" s="38" t="s">
        <v>1080</v>
      </c>
      <c r="G1300" s="47" t="s">
        <v>2765</v>
      </c>
      <c r="H1300" s="4"/>
    </row>
    <row r="1301" spans="1:8" ht="19" thickTop="1" thickBot="1" x14ac:dyDescent="0.25">
      <c r="A1301" s="40">
        <v>84040</v>
      </c>
      <c r="B1301" s="49" t="s">
        <v>1237</v>
      </c>
      <c r="C1301" s="35"/>
      <c r="D1301" s="36">
        <v>61.9</v>
      </c>
      <c r="E1301" s="37">
        <v>1</v>
      </c>
      <c r="F1301" s="38" t="s">
        <v>1080</v>
      </c>
      <c r="G1301" s="47" t="s">
        <v>2766</v>
      </c>
      <c r="H1301" s="4"/>
    </row>
    <row r="1302" spans="1:8" ht="19" thickTop="1" thickBot="1" x14ac:dyDescent="0.25">
      <c r="A1302" s="40">
        <v>84041</v>
      </c>
      <c r="B1302" s="49" t="s">
        <v>1238</v>
      </c>
      <c r="C1302" s="35"/>
      <c r="D1302" s="36">
        <v>61.9</v>
      </c>
      <c r="E1302" s="37">
        <v>1</v>
      </c>
      <c r="F1302" s="38" t="s">
        <v>1080</v>
      </c>
      <c r="G1302" s="47" t="s">
        <v>2767</v>
      </c>
      <c r="H1302" s="4"/>
    </row>
    <row r="1303" spans="1:8" ht="19" thickTop="1" thickBot="1" x14ac:dyDescent="0.25">
      <c r="A1303" s="40">
        <v>84042</v>
      </c>
      <c r="B1303" s="49" t="s">
        <v>1239</v>
      </c>
      <c r="C1303" s="35"/>
      <c r="D1303" s="36">
        <v>61.9</v>
      </c>
      <c r="E1303" s="37">
        <v>1</v>
      </c>
      <c r="F1303" s="38" t="s">
        <v>1080</v>
      </c>
      <c r="G1303" s="47" t="s">
        <v>2768</v>
      </c>
      <c r="H1303" s="4"/>
    </row>
    <row r="1304" spans="1:8" ht="19" thickTop="1" thickBot="1" x14ac:dyDescent="0.25">
      <c r="A1304" s="40">
        <v>84043</v>
      </c>
      <c r="B1304" s="49" t="s">
        <v>1240</v>
      </c>
      <c r="C1304" s="35"/>
      <c r="D1304" s="36">
        <v>61.9</v>
      </c>
      <c r="E1304" s="37">
        <v>1</v>
      </c>
      <c r="F1304" s="38" t="s">
        <v>1080</v>
      </c>
      <c r="G1304" s="47" t="s">
        <v>2769</v>
      </c>
      <c r="H1304" s="4"/>
    </row>
    <row r="1305" spans="1:8" ht="19" thickTop="1" thickBot="1" x14ac:dyDescent="0.25">
      <c r="A1305" s="40">
        <v>84045</v>
      </c>
      <c r="B1305" s="49" t="s">
        <v>1241</v>
      </c>
      <c r="C1305" s="35"/>
      <c r="D1305" s="36">
        <v>57.9</v>
      </c>
      <c r="E1305" s="37">
        <v>1</v>
      </c>
      <c r="F1305" s="38" t="s">
        <v>1080</v>
      </c>
      <c r="G1305" s="47" t="s">
        <v>2770</v>
      </c>
      <c r="H1305" s="4"/>
    </row>
    <row r="1306" spans="1:8" ht="19" thickTop="1" thickBot="1" x14ac:dyDescent="0.25">
      <c r="A1306" s="40">
        <v>84046</v>
      </c>
      <c r="B1306" s="49" t="s">
        <v>1242</v>
      </c>
      <c r="C1306" s="35"/>
      <c r="D1306" s="36">
        <v>57.9</v>
      </c>
      <c r="E1306" s="37">
        <v>1</v>
      </c>
      <c r="F1306" s="38" t="s">
        <v>1080</v>
      </c>
      <c r="G1306" s="47" t="s">
        <v>2771</v>
      </c>
      <c r="H1306" s="4"/>
    </row>
    <row r="1307" spans="1:8" ht="19" thickTop="1" thickBot="1" x14ac:dyDescent="0.25">
      <c r="A1307" s="40">
        <v>84047</v>
      </c>
      <c r="B1307" s="49" t="s">
        <v>1243</v>
      </c>
      <c r="C1307" s="35"/>
      <c r="D1307" s="36">
        <v>57.9</v>
      </c>
      <c r="E1307" s="37">
        <v>1</v>
      </c>
      <c r="F1307" s="38" t="s">
        <v>1080</v>
      </c>
      <c r="G1307" s="47" t="s">
        <v>2772</v>
      </c>
      <c r="H1307" s="4"/>
    </row>
    <row r="1308" spans="1:8" ht="19" thickTop="1" thickBot="1" x14ac:dyDescent="0.25">
      <c r="A1308" s="40">
        <v>84048</v>
      </c>
      <c r="B1308" s="49" t="s">
        <v>1244</v>
      </c>
      <c r="C1308" s="35"/>
      <c r="D1308" s="36">
        <v>57.9</v>
      </c>
      <c r="E1308" s="37">
        <v>1</v>
      </c>
      <c r="F1308" s="38" t="s">
        <v>1080</v>
      </c>
      <c r="G1308" s="47" t="s">
        <v>2773</v>
      </c>
      <c r="H1308" s="4"/>
    </row>
    <row r="1309" spans="1:8" ht="19" thickTop="1" thickBot="1" x14ac:dyDescent="0.25">
      <c r="A1309" s="40">
        <v>84049</v>
      </c>
      <c r="B1309" s="49" t="s">
        <v>1245</v>
      </c>
      <c r="C1309" s="35"/>
      <c r="D1309" s="36">
        <v>57.9</v>
      </c>
      <c r="E1309" s="37">
        <v>1</v>
      </c>
      <c r="F1309" s="38" t="s">
        <v>1080</v>
      </c>
      <c r="G1309" s="47" t="s">
        <v>2774</v>
      </c>
      <c r="H1309" s="4"/>
    </row>
    <row r="1310" spans="1:8" ht="19" thickTop="1" thickBot="1" x14ac:dyDescent="0.25">
      <c r="A1310" s="40">
        <v>84050</v>
      </c>
      <c r="B1310" s="49" t="s">
        <v>1246</v>
      </c>
      <c r="C1310" s="35"/>
      <c r="D1310" s="36">
        <v>57.9</v>
      </c>
      <c r="E1310" s="37">
        <v>1</v>
      </c>
      <c r="F1310" s="38" t="s">
        <v>1080</v>
      </c>
      <c r="G1310" s="47" t="s">
        <v>2775</v>
      </c>
      <c r="H1310" s="4"/>
    </row>
    <row r="1311" spans="1:8" ht="19" thickTop="1" thickBot="1" x14ac:dyDescent="0.25">
      <c r="A1311" s="40">
        <v>84051</v>
      </c>
      <c r="B1311" s="49" t="s">
        <v>1247</v>
      </c>
      <c r="C1311" s="35"/>
      <c r="D1311" s="36">
        <v>57.9</v>
      </c>
      <c r="E1311" s="37">
        <v>1</v>
      </c>
      <c r="F1311" s="38" t="s">
        <v>1080</v>
      </c>
      <c r="G1311" s="47" t="s">
        <v>2776</v>
      </c>
      <c r="H1311" s="4"/>
    </row>
    <row r="1312" spans="1:8" ht="19" thickTop="1" thickBot="1" x14ac:dyDescent="0.25">
      <c r="A1312" s="40">
        <v>84052</v>
      </c>
      <c r="B1312" s="49" t="s">
        <v>1248</v>
      </c>
      <c r="C1312" s="35"/>
      <c r="D1312" s="36">
        <v>57.9</v>
      </c>
      <c r="E1312" s="37">
        <v>1</v>
      </c>
      <c r="F1312" s="38" t="s">
        <v>1080</v>
      </c>
      <c r="G1312" s="47" t="s">
        <v>2777</v>
      </c>
      <c r="H1312" s="4"/>
    </row>
    <row r="1313" spans="1:8" ht="19" thickTop="1" thickBot="1" x14ac:dyDescent="0.25">
      <c r="A1313" s="40">
        <v>84053</v>
      </c>
      <c r="B1313" s="49" t="s">
        <v>1249</v>
      </c>
      <c r="C1313" s="35"/>
      <c r="D1313" s="36">
        <v>57.9</v>
      </c>
      <c r="E1313" s="37">
        <v>1</v>
      </c>
      <c r="F1313" s="38" t="s">
        <v>1080</v>
      </c>
      <c r="G1313" s="47" t="s">
        <v>2778</v>
      </c>
      <c r="H1313" s="4"/>
    </row>
    <row r="1314" spans="1:8" ht="19" thickTop="1" thickBot="1" x14ac:dyDescent="0.25">
      <c r="A1314" s="40">
        <v>84054</v>
      </c>
      <c r="B1314" s="49" t="s">
        <v>1250</v>
      </c>
      <c r="C1314" s="35"/>
      <c r="D1314" s="36">
        <v>57.9</v>
      </c>
      <c r="E1314" s="37">
        <v>1</v>
      </c>
      <c r="F1314" s="38" t="s">
        <v>1080</v>
      </c>
      <c r="G1314" s="47" t="s">
        <v>2779</v>
      </c>
      <c r="H1314" s="4"/>
    </row>
    <row r="1315" spans="1:8" ht="19" thickTop="1" thickBot="1" x14ac:dyDescent="0.25">
      <c r="A1315" s="40">
        <v>84055</v>
      </c>
      <c r="B1315" s="49" t="s">
        <v>1251</v>
      </c>
      <c r="C1315" s="35"/>
      <c r="D1315" s="36">
        <v>57.9</v>
      </c>
      <c r="E1315" s="37">
        <v>1</v>
      </c>
      <c r="F1315" s="38" t="s">
        <v>1080</v>
      </c>
      <c r="G1315" s="47" t="s">
        <v>2780</v>
      </c>
      <c r="H1315" s="4"/>
    </row>
    <row r="1316" spans="1:8" ht="19" thickTop="1" thickBot="1" x14ac:dyDescent="0.25">
      <c r="A1316" s="40">
        <v>84056</v>
      </c>
      <c r="B1316" s="49" t="s">
        <v>1252</v>
      </c>
      <c r="C1316" s="35"/>
      <c r="D1316" s="36">
        <v>57.9</v>
      </c>
      <c r="E1316" s="37">
        <v>1</v>
      </c>
      <c r="F1316" s="38" t="s">
        <v>1080</v>
      </c>
      <c r="G1316" s="47" t="s">
        <v>2781</v>
      </c>
      <c r="H1316" s="4"/>
    </row>
    <row r="1317" spans="1:8" ht="19" thickTop="1" thickBot="1" x14ac:dyDescent="0.25">
      <c r="A1317" s="40">
        <v>84057</v>
      </c>
      <c r="B1317" s="49" t="s">
        <v>1253</v>
      </c>
      <c r="C1317" s="35"/>
      <c r="D1317" s="36">
        <v>57.9</v>
      </c>
      <c r="E1317" s="37">
        <v>1</v>
      </c>
      <c r="F1317" s="38" t="s">
        <v>1080</v>
      </c>
      <c r="G1317" s="47" t="s">
        <v>2782</v>
      </c>
      <c r="H1317" s="4"/>
    </row>
    <row r="1318" spans="1:8" ht="19" thickTop="1" thickBot="1" x14ac:dyDescent="0.25">
      <c r="A1318" s="40">
        <v>84058</v>
      </c>
      <c r="B1318" s="49" t="s">
        <v>1254</v>
      </c>
      <c r="C1318" s="35"/>
      <c r="D1318" s="36">
        <v>57.9</v>
      </c>
      <c r="E1318" s="37">
        <v>1</v>
      </c>
      <c r="F1318" s="38" t="s">
        <v>1080</v>
      </c>
      <c r="G1318" s="47" t="s">
        <v>2783</v>
      </c>
      <c r="H1318" s="4"/>
    </row>
    <row r="1319" spans="1:8" ht="19" thickTop="1" thickBot="1" x14ac:dyDescent="0.25">
      <c r="A1319" s="40">
        <v>84060</v>
      </c>
      <c r="B1319" s="49" t="s">
        <v>1255</v>
      </c>
      <c r="C1319" s="35"/>
      <c r="D1319" s="36">
        <v>38.9</v>
      </c>
      <c r="E1319" s="37">
        <v>1</v>
      </c>
      <c r="F1319" s="38" t="s">
        <v>1080</v>
      </c>
      <c r="G1319" s="47" t="s">
        <v>2784</v>
      </c>
      <c r="H1319" s="4"/>
    </row>
    <row r="1320" spans="1:8" ht="19" thickTop="1" thickBot="1" x14ac:dyDescent="0.25">
      <c r="A1320" s="40">
        <v>84061</v>
      </c>
      <c r="B1320" s="49" t="s">
        <v>1256</v>
      </c>
      <c r="C1320" s="35"/>
      <c r="D1320" s="36">
        <v>38.9</v>
      </c>
      <c r="E1320" s="37">
        <v>1</v>
      </c>
      <c r="F1320" s="38" t="s">
        <v>1080</v>
      </c>
      <c r="G1320" s="47" t="s">
        <v>2785</v>
      </c>
      <c r="H1320" s="4"/>
    </row>
    <row r="1321" spans="1:8" ht="19" thickTop="1" thickBot="1" x14ac:dyDescent="0.25">
      <c r="A1321" s="40">
        <v>84062</v>
      </c>
      <c r="B1321" s="49" t="s">
        <v>1257</v>
      </c>
      <c r="C1321" s="35"/>
      <c r="D1321" s="36">
        <v>38.9</v>
      </c>
      <c r="E1321" s="37">
        <v>1</v>
      </c>
      <c r="F1321" s="38" t="s">
        <v>1080</v>
      </c>
      <c r="G1321" s="47" t="s">
        <v>2786</v>
      </c>
      <c r="H1321" s="4"/>
    </row>
    <row r="1322" spans="1:8" ht="19" thickTop="1" thickBot="1" x14ac:dyDescent="0.25">
      <c r="A1322" s="40">
        <v>84063</v>
      </c>
      <c r="B1322" s="49" t="s">
        <v>1258</v>
      </c>
      <c r="C1322" s="35"/>
      <c r="D1322" s="36">
        <v>38.9</v>
      </c>
      <c r="E1322" s="37">
        <v>1</v>
      </c>
      <c r="F1322" s="38" t="s">
        <v>1080</v>
      </c>
      <c r="G1322" s="47" t="s">
        <v>2787</v>
      </c>
      <c r="H1322" s="4"/>
    </row>
    <row r="1323" spans="1:8" ht="19" thickTop="1" thickBot="1" x14ac:dyDescent="0.25">
      <c r="A1323" s="40">
        <v>84064</v>
      </c>
      <c r="B1323" s="49" t="s">
        <v>1259</v>
      </c>
      <c r="C1323" s="35"/>
      <c r="D1323" s="36">
        <v>38.9</v>
      </c>
      <c r="E1323" s="37">
        <v>1</v>
      </c>
      <c r="F1323" s="38" t="s">
        <v>1080</v>
      </c>
      <c r="G1323" s="47" t="s">
        <v>2788</v>
      </c>
      <c r="H1323" s="4"/>
    </row>
    <row r="1324" spans="1:8" ht="19" thickTop="1" thickBot="1" x14ac:dyDescent="0.25">
      <c r="A1324" s="40">
        <v>84065</v>
      </c>
      <c r="B1324" s="49" t="s">
        <v>1260</v>
      </c>
      <c r="C1324" s="35"/>
      <c r="D1324" s="36">
        <v>38.9</v>
      </c>
      <c r="E1324" s="37">
        <v>1</v>
      </c>
      <c r="F1324" s="38" t="s">
        <v>1080</v>
      </c>
      <c r="G1324" s="47" t="s">
        <v>2789</v>
      </c>
      <c r="H1324" s="4"/>
    </row>
    <row r="1325" spans="1:8" ht="19" thickTop="1" thickBot="1" x14ac:dyDescent="0.25">
      <c r="A1325" s="40">
        <v>84066</v>
      </c>
      <c r="B1325" s="49" t="s">
        <v>1261</v>
      </c>
      <c r="C1325" s="35"/>
      <c r="D1325" s="36">
        <v>38.9</v>
      </c>
      <c r="E1325" s="37">
        <v>1</v>
      </c>
      <c r="F1325" s="38" t="s">
        <v>1080</v>
      </c>
      <c r="G1325" s="47" t="s">
        <v>2790</v>
      </c>
      <c r="H1325" s="4"/>
    </row>
    <row r="1326" spans="1:8" ht="19" thickTop="1" thickBot="1" x14ac:dyDescent="0.25">
      <c r="A1326" s="40">
        <v>84067</v>
      </c>
      <c r="B1326" s="49" t="s">
        <v>1262</v>
      </c>
      <c r="C1326" s="35"/>
      <c r="D1326" s="36">
        <v>38.9</v>
      </c>
      <c r="E1326" s="37">
        <v>1</v>
      </c>
      <c r="F1326" s="38" t="s">
        <v>1080</v>
      </c>
      <c r="G1326" s="47" t="s">
        <v>2791</v>
      </c>
      <c r="H1326" s="4"/>
    </row>
    <row r="1327" spans="1:8" ht="19" thickTop="1" thickBot="1" x14ac:dyDescent="0.25">
      <c r="A1327" s="40">
        <v>84068</v>
      </c>
      <c r="B1327" s="49" t="s">
        <v>1263</v>
      </c>
      <c r="C1327" s="35"/>
      <c r="D1327" s="36">
        <v>38.9</v>
      </c>
      <c r="E1327" s="37">
        <v>1</v>
      </c>
      <c r="F1327" s="38" t="s">
        <v>1080</v>
      </c>
      <c r="G1327" s="47" t="s">
        <v>2792</v>
      </c>
      <c r="H1327" s="4"/>
    </row>
    <row r="1328" spans="1:8" ht="19" thickTop="1" thickBot="1" x14ac:dyDescent="0.25">
      <c r="A1328" s="40">
        <v>84069</v>
      </c>
      <c r="B1328" s="49" t="s">
        <v>1264</v>
      </c>
      <c r="C1328" s="35"/>
      <c r="D1328" s="36">
        <v>38.9</v>
      </c>
      <c r="E1328" s="37">
        <v>1</v>
      </c>
      <c r="F1328" s="38" t="s">
        <v>1080</v>
      </c>
      <c r="G1328" s="47" t="s">
        <v>2793</v>
      </c>
      <c r="H1328" s="4"/>
    </row>
    <row r="1329" spans="1:8" ht="19" thickTop="1" thickBot="1" x14ac:dyDescent="0.25">
      <c r="A1329" s="40">
        <v>84070</v>
      </c>
      <c r="B1329" s="49" t="s">
        <v>1265</v>
      </c>
      <c r="C1329" s="35"/>
      <c r="D1329" s="36">
        <v>38.9</v>
      </c>
      <c r="E1329" s="37">
        <v>1</v>
      </c>
      <c r="F1329" s="38" t="s">
        <v>1080</v>
      </c>
      <c r="G1329" s="47" t="s">
        <v>2794</v>
      </c>
      <c r="H1329" s="4"/>
    </row>
    <row r="1330" spans="1:8" ht="19" thickTop="1" thickBot="1" x14ac:dyDescent="0.25">
      <c r="A1330" s="40">
        <v>84071</v>
      </c>
      <c r="B1330" s="49" t="s">
        <v>1266</v>
      </c>
      <c r="C1330" s="35"/>
      <c r="D1330" s="36">
        <v>38.9</v>
      </c>
      <c r="E1330" s="37">
        <v>1</v>
      </c>
      <c r="F1330" s="38" t="s">
        <v>1080</v>
      </c>
      <c r="G1330" s="47" t="s">
        <v>2795</v>
      </c>
      <c r="H1330" s="4"/>
    </row>
    <row r="1331" spans="1:8" ht="19" thickTop="1" thickBot="1" x14ac:dyDescent="0.25">
      <c r="A1331" s="40">
        <v>84072</v>
      </c>
      <c r="B1331" s="49" t="s">
        <v>1267</v>
      </c>
      <c r="C1331" s="35"/>
      <c r="D1331" s="36">
        <v>38.9</v>
      </c>
      <c r="E1331" s="37">
        <v>1</v>
      </c>
      <c r="F1331" s="38" t="s">
        <v>1080</v>
      </c>
      <c r="G1331" s="47" t="s">
        <v>2796</v>
      </c>
      <c r="H1331" s="4"/>
    </row>
    <row r="1332" spans="1:8" ht="19" thickTop="1" thickBot="1" x14ac:dyDescent="0.25">
      <c r="A1332" s="40">
        <v>84073</v>
      </c>
      <c r="B1332" s="49" t="s">
        <v>1268</v>
      </c>
      <c r="C1332" s="35"/>
      <c r="D1332" s="36">
        <v>38.9</v>
      </c>
      <c r="E1332" s="37">
        <v>1</v>
      </c>
      <c r="F1332" s="38" t="s">
        <v>1080</v>
      </c>
      <c r="G1332" s="47" t="s">
        <v>2797</v>
      </c>
      <c r="H1332" s="4"/>
    </row>
    <row r="1333" spans="1:8" ht="19" thickTop="1" thickBot="1" x14ac:dyDescent="0.25">
      <c r="A1333" s="40">
        <v>84075</v>
      </c>
      <c r="B1333" s="49" t="s">
        <v>1269</v>
      </c>
      <c r="C1333" s="35"/>
      <c r="D1333" s="36">
        <v>42.9</v>
      </c>
      <c r="E1333" s="37">
        <v>1</v>
      </c>
      <c r="F1333" s="38" t="s">
        <v>1080</v>
      </c>
      <c r="G1333" s="47" t="s">
        <v>2798</v>
      </c>
      <c r="H1333" s="4"/>
    </row>
    <row r="1334" spans="1:8" ht="19" thickTop="1" thickBot="1" x14ac:dyDescent="0.25">
      <c r="A1334" s="40">
        <v>84076</v>
      </c>
      <c r="B1334" s="49" t="s">
        <v>1270</v>
      </c>
      <c r="C1334" s="35"/>
      <c r="D1334" s="36">
        <v>42.9</v>
      </c>
      <c r="E1334" s="37">
        <v>1</v>
      </c>
      <c r="F1334" s="38" t="s">
        <v>1080</v>
      </c>
      <c r="G1334" s="47" t="s">
        <v>2799</v>
      </c>
      <c r="H1334" s="4"/>
    </row>
    <row r="1335" spans="1:8" ht="19" thickTop="1" thickBot="1" x14ac:dyDescent="0.25">
      <c r="A1335" s="40">
        <v>84077</v>
      </c>
      <c r="B1335" s="49" t="s">
        <v>1271</v>
      </c>
      <c r="C1335" s="35"/>
      <c r="D1335" s="36">
        <v>42.9</v>
      </c>
      <c r="E1335" s="37">
        <v>1</v>
      </c>
      <c r="F1335" s="38" t="s">
        <v>1080</v>
      </c>
      <c r="G1335" s="47" t="s">
        <v>2800</v>
      </c>
      <c r="H1335" s="4"/>
    </row>
    <row r="1336" spans="1:8" ht="19" thickTop="1" thickBot="1" x14ac:dyDescent="0.25">
      <c r="A1336" s="40">
        <v>84078</v>
      </c>
      <c r="B1336" s="49" t="s">
        <v>1272</v>
      </c>
      <c r="C1336" s="35"/>
      <c r="D1336" s="36">
        <v>42.9</v>
      </c>
      <c r="E1336" s="37">
        <v>1</v>
      </c>
      <c r="F1336" s="38" t="s">
        <v>1080</v>
      </c>
      <c r="G1336" s="47" t="s">
        <v>2801</v>
      </c>
      <c r="H1336" s="4"/>
    </row>
    <row r="1337" spans="1:8" ht="19" thickTop="1" thickBot="1" x14ac:dyDescent="0.25">
      <c r="A1337" s="40">
        <v>84078</v>
      </c>
      <c r="B1337" s="49" t="s">
        <v>1272</v>
      </c>
      <c r="C1337" s="35"/>
      <c r="D1337" s="36">
        <v>38.9</v>
      </c>
      <c r="E1337" s="38" t="s">
        <v>357</v>
      </c>
      <c r="F1337" s="38" t="s">
        <v>1080</v>
      </c>
      <c r="G1337" s="47" t="s">
        <v>2801</v>
      </c>
      <c r="H1337" s="4"/>
    </row>
    <row r="1338" spans="1:8" ht="19" thickTop="1" thickBot="1" x14ac:dyDescent="0.25">
      <c r="A1338" s="40">
        <v>84079</v>
      </c>
      <c r="B1338" s="49" t="s">
        <v>1273</v>
      </c>
      <c r="C1338" s="35"/>
      <c r="D1338" s="36">
        <v>42.9</v>
      </c>
      <c r="E1338" s="37">
        <v>1</v>
      </c>
      <c r="F1338" s="38" t="s">
        <v>1080</v>
      </c>
      <c r="G1338" s="47" t="s">
        <v>2802</v>
      </c>
      <c r="H1338" s="4"/>
    </row>
    <row r="1339" spans="1:8" ht="19" thickTop="1" thickBot="1" x14ac:dyDescent="0.25">
      <c r="A1339" s="40">
        <v>84080</v>
      </c>
      <c r="B1339" s="49" t="s">
        <v>1274</v>
      </c>
      <c r="C1339" s="35"/>
      <c r="D1339" s="36">
        <v>42.9</v>
      </c>
      <c r="E1339" s="37">
        <v>1</v>
      </c>
      <c r="F1339" s="38" t="s">
        <v>1080</v>
      </c>
      <c r="G1339" s="47" t="s">
        <v>2803</v>
      </c>
      <c r="H1339" s="4"/>
    </row>
    <row r="1340" spans="1:8" ht="19" thickTop="1" thickBot="1" x14ac:dyDescent="0.25">
      <c r="A1340" s="40">
        <v>84081</v>
      </c>
      <c r="B1340" s="49" t="s">
        <v>1275</v>
      </c>
      <c r="C1340" s="35"/>
      <c r="D1340" s="36">
        <v>42.9</v>
      </c>
      <c r="E1340" s="37">
        <v>1</v>
      </c>
      <c r="F1340" s="38" t="s">
        <v>1080</v>
      </c>
      <c r="G1340" s="47" t="s">
        <v>2804</v>
      </c>
      <c r="H1340" s="4"/>
    </row>
    <row r="1341" spans="1:8" ht="19" thickTop="1" thickBot="1" x14ac:dyDescent="0.25">
      <c r="A1341" s="40">
        <v>84082</v>
      </c>
      <c r="B1341" s="49" t="s">
        <v>1276</v>
      </c>
      <c r="C1341" s="35"/>
      <c r="D1341" s="36">
        <v>42.9</v>
      </c>
      <c r="E1341" s="37">
        <v>1</v>
      </c>
      <c r="F1341" s="38" t="s">
        <v>1080</v>
      </c>
      <c r="G1341" s="47" t="s">
        <v>2805</v>
      </c>
      <c r="H1341" s="4"/>
    </row>
    <row r="1342" spans="1:8" ht="19" thickTop="1" thickBot="1" x14ac:dyDescent="0.25">
      <c r="A1342" s="40">
        <v>84083</v>
      </c>
      <c r="B1342" s="49" t="s">
        <v>1277</v>
      </c>
      <c r="C1342" s="35"/>
      <c r="D1342" s="36">
        <v>42.9</v>
      </c>
      <c r="E1342" s="37">
        <v>1</v>
      </c>
      <c r="F1342" s="38" t="s">
        <v>1080</v>
      </c>
      <c r="G1342" s="47" t="s">
        <v>2806</v>
      </c>
      <c r="H1342" s="4"/>
    </row>
    <row r="1343" spans="1:8" ht="19" thickTop="1" thickBot="1" x14ac:dyDescent="0.25">
      <c r="A1343" s="40">
        <v>84084</v>
      </c>
      <c r="B1343" s="49" t="s">
        <v>1278</v>
      </c>
      <c r="C1343" s="35"/>
      <c r="D1343" s="36">
        <v>42.9</v>
      </c>
      <c r="E1343" s="37">
        <v>1</v>
      </c>
      <c r="F1343" s="38" t="s">
        <v>1080</v>
      </c>
      <c r="G1343" s="47" t="s">
        <v>2807</v>
      </c>
      <c r="H1343" s="4"/>
    </row>
    <row r="1344" spans="1:8" ht="19" thickTop="1" thickBot="1" x14ac:dyDescent="0.25">
      <c r="A1344" s="40">
        <v>84085</v>
      </c>
      <c r="B1344" s="49" t="s">
        <v>1279</v>
      </c>
      <c r="C1344" s="35"/>
      <c r="D1344" s="36">
        <v>42.9</v>
      </c>
      <c r="E1344" s="37">
        <v>1</v>
      </c>
      <c r="F1344" s="38" t="s">
        <v>1080</v>
      </c>
      <c r="G1344" s="47" t="s">
        <v>2808</v>
      </c>
      <c r="H1344" s="4"/>
    </row>
    <row r="1345" spans="1:8" ht="19" thickTop="1" thickBot="1" x14ac:dyDescent="0.25">
      <c r="A1345" s="40">
        <v>84086</v>
      </c>
      <c r="B1345" s="49" t="s">
        <v>1280</v>
      </c>
      <c r="C1345" s="35"/>
      <c r="D1345" s="36">
        <v>42.9</v>
      </c>
      <c r="E1345" s="37">
        <v>1</v>
      </c>
      <c r="F1345" s="38" t="s">
        <v>1080</v>
      </c>
      <c r="G1345" s="47" t="s">
        <v>2809</v>
      </c>
      <c r="H1345" s="4"/>
    </row>
    <row r="1346" spans="1:8" ht="19" thickTop="1" thickBot="1" x14ac:dyDescent="0.25">
      <c r="A1346" s="40">
        <v>84087</v>
      </c>
      <c r="B1346" s="49" t="s">
        <v>1281</v>
      </c>
      <c r="C1346" s="35"/>
      <c r="D1346" s="36">
        <v>42.9</v>
      </c>
      <c r="E1346" s="37">
        <v>1</v>
      </c>
      <c r="F1346" s="38" t="s">
        <v>1080</v>
      </c>
      <c r="G1346" s="47" t="s">
        <v>2810</v>
      </c>
      <c r="H1346" s="4"/>
    </row>
    <row r="1347" spans="1:8" ht="19" thickTop="1" thickBot="1" x14ac:dyDescent="0.25">
      <c r="A1347" s="40">
        <v>84088</v>
      </c>
      <c r="B1347" s="49" t="s">
        <v>1282</v>
      </c>
      <c r="C1347" s="35"/>
      <c r="D1347" s="36">
        <v>42.9</v>
      </c>
      <c r="E1347" s="37">
        <v>1</v>
      </c>
      <c r="F1347" s="38" t="s">
        <v>1080</v>
      </c>
      <c r="G1347" s="47" t="s">
        <v>2811</v>
      </c>
      <c r="H1347" s="4"/>
    </row>
    <row r="1348" spans="1:8" ht="19" thickTop="1" thickBot="1" x14ac:dyDescent="0.25">
      <c r="A1348" s="40">
        <v>85001</v>
      </c>
      <c r="B1348" s="49" t="s">
        <v>1283</v>
      </c>
      <c r="C1348" s="35"/>
      <c r="D1348" s="36">
        <v>31.9</v>
      </c>
      <c r="E1348" s="37">
        <v>1</v>
      </c>
      <c r="F1348" s="38" t="s">
        <v>817</v>
      </c>
      <c r="G1348" s="47" t="s">
        <v>2812</v>
      </c>
      <c r="H1348" s="4"/>
    </row>
    <row r="1349" spans="1:8" ht="19" thickTop="1" thickBot="1" x14ac:dyDescent="0.25">
      <c r="A1349" s="40">
        <v>85002</v>
      </c>
      <c r="B1349" s="49" t="s">
        <v>1283</v>
      </c>
      <c r="C1349" s="35"/>
      <c r="D1349" s="36">
        <v>34.9</v>
      </c>
      <c r="E1349" s="37">
        <v>1</v>
      </c>
      <c r="F1349" s="38" t="s">
        <v>817</v>
      </c>
      <c r="G1349" s="47" t="s">
        <v>2813</v>
      </c>
      <c r="H1349" s="4"/>
    </row>
    <row r="1350" spans="1:8" ht="19" thickTop="1" thickBot="1" x14ac:dyDescent="0.25">
      <c r="A1350" s="40">
        <v>85003</v>
      </c>
      <c r="B1350" s="49" t="s">
        <v>1283</v>
      </c>
      <c r="C1350" s="35"/>
      <c r="D1350" s="36">
        <v>31.9</v>
      </c>
      <c r="E1350" s="37">
        <v>1</v>
      </c>
      <c r="F1350" s="38" t="s">
        <v>817</v>
      </c>
      <c r="G1350" s="47" t="s">
        <v>2814</v>
      </c>
      <c r="H1350" s="4"/>
    </row>
    <row r="1351" spans="1:8" ht="19" thickTop="1" thickBot="1" x14ac:dyDescent="0.25">
      <c r="A1351" s="40">
        <v>85004</v>
      </c>
      <c r="B1351" s="49" t="s">
        <v>1283</v>
      </c>
      <c r="C1351" s="35"/>
      <c r="D1351" s="36">
        <v>31.9</v>
      </c>
      <c r="E1351" s="37">
        <v>1</v>
      </c>
      <c r="F1351" s="38" t="s">
        <v>817</v>
      </c>
      <c r="G1351" s="47" t="s">
        <v>2815</v>
      </c>
      <c r="H1351" s="4"/>
    </row>
    <row r="1352" spans="1:8" ht="19" thickTop="1" thickBot="1" x14ac:dyDescent="0.25">
      <c r="A1352" s="40">
        <v>85010</v>
      </c>
      <c r="B1352" s="49" t="s">
        <v>1284</v>
      </c>
      <c r="C1352" s="35"/>
      <c r="D1352" s="36">
        <v>29.9</v>
      </c>
      <c r="E1352" s="37">
        <v>1</v>
      </c>
      <c r="F1352" s="38" t="s">
        <v>817</v>
      </c>
      <c r="G1352" s="47" t="s">
        <v>2816</v>
      </c>
      <c r="H1352" s="4"/>
    </row>
    <row r="1353" spans="1:8" ht="19" thickTop="1" thickBot="1" x14ac:dyDescent="0.25">
      <c r="A1353" s="40">
        <v>85011</v>
      </c>
      <c r="B1353" s="49" t="s">
        <v>1284</v>
      </c>
      <c r="C1353" s="35"/>
      <c r="D1353" s="36">
        <v>29.9</v>
      </c>
      <c r="E1353" s="37">
        <v>1</v>
      </c>
      <c r="F1353" s="38" t="s">
        <v>817</v>
      </c>
      <c r="G1353" s="47" t="s">
        <v>2817</v>
      </c>
      <c r="H1353" s="4"/>
    </row>
    <row r="1354" spans="1:8" ht="19" thickTop="1" thickBot="1" x14ac:dyDescent="0.25">
      <c r="A1354" s="40">
        <v>85012</v>
      </c>
      <c r="B1354" s="49" t="s">
        <v>1284</v>
      </c>
      <c r="C1354" s="35"/>
      <c r="D1354" s="36">
        <v>29.9</v>
      </c>
      <c r="E1354" s="37">
        <v>1</v>
      </c>
      <c r="F1354" s="38" t="s">
        <v>817</v>
      </c>
      <c r="G1354" s="47" t="s">
        <v>2818</v>
      </c>
      <c r="H1354" s="4"/>
    </row>
    <row r="1355" spans="1:8" ht="19" thickTop="1" thickBot="1" x14ac:dyDescent="0.25">
      <c r="A1355" s="40">
        <v>85013</v>
      </c>
      <c r="B1355" s="49" t="s">
        <v>1284</v>
      </c>
      <c r="C1355" s="35"/>
      <c r="D1355" s="36">
        <v>29.9</v>
      </c>
      <c r="E1355" s="37">
        <v>1</v>
      </c>
      <c r="F1355" s="38" t="s">
        <v>817</v>
      </c>
      <c r="G1355" s="47" t="s">
        <v>2819</v>
      </c>
      <c r="H1355" s="4"/>
    </row>
    <row r="1356" spans="1:8" ht="19" thickTop="1" thickBot="1" x14ac:dyDescent="0.25">
      <c r="A1356" s="40">
        <v>85020</v>
      </c>
      <c r="B1356" s="49" t="s">
        <v>1285</v>
      </c>
      <c r="C1356" s="35"/>
      <c r="D1356" s="36">
        <v>31.9</v>
      </c>
      <c r="E1356" s="37">
        <v>1</v>
      </c>
      <c r="F1356" s="38" t="s">
        <v>817</v>
      </c>
      <c r="G1356" s="47" t="s">
        <v>2820</v>
      </c>
      <c r="H1356" s="4"/>
    </row>
    <row r="1357" spans="1:8" ht="19" thickTop="1" thickBot="1" x14ac:dyDescent="0.25">
      <c r="A1357" s="40">
        <v>85021</v>
      </c>
      <c r="B1357" s="49" t="s">
        <v>1285</v>
      </c>
      <c r="C1357" s="35"/>
      <c r="D1357" s="36">
        <v>31.9</v>
      </c>
      <c r="E1357" s="37">
        <v>1</v>
      </c>
      <c r="F1357" s="38" t="s">
        <v>817</v>
      </c>
      <c r="G1357" s="47" t="s">
        <v>2821</v>
      </c>
      <c r="H1357" s="4"/>
    </row>
    <row r="1358" spans="1:8" ht="19" thickTop="1" thickBot="1" x14ac:dyDescent="0.25">
      <c r="A1358" s="40">
        <v>85022</v>
      </c>
      <c r="B1358" s="49" t="s">
        <v>1285</v>
      </c>
      <c r="C1358" s="35"/>
      <c r="D1358" s="36">
        <v>31.9</v>
      </c>
      <c r="E1358" s="37">
        <v>1</v>
      </c>
      <c r="F1358" s="38" t="s">
        <v>817</v>
      </c>
      <c r="G1358" s="47" t="s">
        <v>2822</v>
      </c>
      <c r="H1358" s="4"/>
    </row>
    <row r="1359" spans="1:8" ht="19" thickTop="1" thickBot="1" x14ac:dyDescent="0.25">
      <c r="A1359" s="40">
        <v>85030</v>
      </c>
      <c r="B1359" s="49" t="s">
        <v>1286</v>
      </c>
      <c r="C1359" s="35"/>
      <c r="D1359" s="36">
        <v>21.9</v>
      </c>
      <c r="E1359" s="37">
        <v>1</v>
      </c>
      <c r="F1359" s="38" t="s">
        <v>817</v>
      </c>
      <c r="G1359" s="47" t="s">
        <v>2823</v>
      </c>
      <c r="H1359" s="4"/>
    </row>
    <row r="1360" spans="1:8" ht="19" thickTop="1" thickBot="1" x14ac:dyDescent="0.25">
      <c r="A1360" s="40">
        <v>85031</v>
      </c>
      <c r="B1360" s="49" t="s">
        <v>1287</v>
      </c>
      <c r="C1360" s="35"/>
      <c r="D1360" s="36">
        <v>19.899999999999999</v>
      </c>
      <c r="E1360" s="37">
        <v>1</v>
      </c>
      <c r="F1360" s="38" t="s">
        <v>817</v>
      </c>
      <c r="G1360" s="47" t="s">
        <v>2824</v>
      </c>
      <c r="H1360" s="4"/>
    </row>
    <row r="1361" spans="1:8" ht="19" thickTop="1" thickBot="1" x14ac:dyDescent="0.25">
      <c r="A1361" s="40">
        <v>85032</v>
      </c>
      <c r="B1361" s="49" t="s">
        <v>1288</v>
      </c>
      <c r="C1361" s="35"/>
      <c r="D1361" s="36">
        <v>9.9</v>
      </c>
      <c r="E1361" s="37">
        <v>1</v>
      </c>
      <c r="F1361" s="38" t="s">
        <v>817</v>
      </c>
      <c r="G1361" s="47" t="s">
        <v>2825</v>
      </c>
      <c r="H1361" s="4"/>
    </row>
    <row r="1362" spans="1:8" ht="19" thickTop="1" thickBot="1" x14ac:dyDescent="0.25">
      <c r="A1362" s="40">
        <v>85033</v>
      </c>
      <c r="B1362" s="49" t="s">
        <v>1289</v>
      </c>
      <c r="C1362" s="35"/>
      <c r="D1362" s="36">
        <v>15.9</v>
      </c>
      <c r="E1362" s="37">
        <v>1</v>
      </c>
      <c r="F1362" s="38" t="s">
        <v>817</v>
      </c>
      <c r="G1362" s="47" t="s">
        <v>2826</v>
      </c>
      <c r="H1362" s="4"/>
    </row>
    <row r="1363" spans="1:8" ht="19" thickTop="1" thickBot="1" x14ac:dyDescent="0.25">
      <c r="A1363" s="40">
        <v>85034</v>
      </c>
      <c r="B1363" s="49" t="s">
        <v>1290</v>
      </c>
      <c r="C1363" s="35"/>
      <c r="D1363" s="36">
        <v>15.9</v>
      </c>
      <c r="E1363" s="37">
        <v>1</v>
      </c>
      <c r="F1363" s="38" t="s">
        <v>817</v>
      </c>
      <c r="G1363" s="47" t="s">
        <v>2827</v>
      </c>
      <c r="H1363" s="4"/>
    </row>
    <row r="1364" spans="1:8" ht="19" thickTop="1" thickBot="1" x14ac:dyDescent="0.25">
      <c r="A1364" s="40">
        <v>85040</v>
      </c>
      <c r="B1364" s="49" t="s">
        <v>1291</v>
      </c>
      <c r="C1364" s="35"/>
      <c r="D1364" s="36">
        <v>3.9</v>
      </c>
      <c r="E1364" s="37">
        <v>1</v>
      </c>
      <c r="F1364" s="38" t="s">
        <v>817</v>
      </c>
      <c r="G1364" s="47" t="s">
        <v>2828</v>
      </c>
      <c r="H1364" s="4"/>
    </row>
    <row r="1365" spans="1:8" ht="19" thickTop="1" thickBot="1" x14ac:dyDescent="0.25">
      <c r="A1365" s="40">
        <v>85041</v>
      </c>
      <c r="B1365" s="49" t="s">
        <v>1292</v>
      </c>
      <c r="C1365" s="35"/>
      <c r="D1365" s="36">
        <v>9.5</v>
      </c>
      <c r="E1365" s="37">
        <v>1</v>
      </c>
      <c r="F1365" s="38" t="s">
        <v>817</v>
      </c>
      <c r="G1365" s="47" t="s">
        <v>2829</v>
      </c>
      <c r="H1365" s="4"/>
    </row>
    <row r="1366" spans="1:8" ht="19" thickTop="1" thickBot="1" x14ac:dyDescent="0.25">
      <c r="A1366" s="40">
        <v>85042</v>
      </c>
      <c r="B1366" s="49" t="s">
        <v>1293</v>
      </c>
      <c r="C1366" s="35"/>
      <c r="D1366" s="36">
        <v>2.2000000000000002</v>
      </c>
      <c r="E1366" s="37">
        <v>1</v>
      </c>
      <c r="F1366" s="38" t="s">
        <v>817</v>
      </c>
      <c r="G1366" s="47" t="s">
        <v>2830</v>
      </c>
      <c r="H1366" s="4"/>
    </row>
    <row r="1367" spans="1:8" ht="19" thickTop="1" thickBot="1" x14ac:dyDescent="0.25">
      <c r="A1367" s="40">
        <v>85043</v>
      </c>
      <c r="B1367" s="49" t="s">
        <v>1294</v>
      </c>
      <c r="C1367" s="35"/>
      <c r="D1367" s="36">
        <v>3.4</v>
      </c>
      <c r="E1367" s="37">
        <v>1</v>
      </c>
      <c r="F1367" s="38" t="s">
        <v>817</v>
      </c>
      <c r="G1367" s="47" t="s">
        <v>2831</v>
      </c>
      <c r="H1367" s="4"/>
    </row>
    <row r="1368" spans="1:8" ht="19" thickTop="1" thickBot="1" x14ac:dyDescent="0.25">
      <c r="A1368" s="40">
        <v>85044</v>
      </c>
      <c r="B1368" s="49" t="s">
        <v>1295</v>
      </c>
      <c r="C1368" s="35"/>
      <c r="D1368" s="36">
        <v>4.9000000000000004</v>
      </c>
      <c r="E1368" s="37">
        <v>1</v>
      </c>
      <c r="F1368" s="38" t="s">
        <v>817</v>
      </c>
      <c r="G1368" s="47" t="s">
        <v>2832</v>
      </c>
      <c r="H1368" s="4"/>
    </row>
    <row r="1369" spans="1:8" ht="19" thickTop="1" thickBot="1" x14ac:dyDescent="0.25">
      <c r="A1369" s="40">
        <v>86001</v>
      </c>
      <c r="B1369" s="49" t="s">
        <v>1296</v>
      </c>
      <c r="C1369" s="35"/>
      <c r="D1369" s="36">
        <v>29</v>
      </c>
      <c r="E1369" s="37">
        <v>1</v>
      </c>
      <c r="F1369" s="38" t="s">
        <v>779</v>
      </c>
      <c r="G1369" s="47" t="s">
        <v>2833</v>
      </c>
      <c r="H1369" s="4"/>
    </row>
    <row r="1370" spans="1:8" ht="19" thickTop="1" thickBot="1" x14ac:dyDescent="0.25">
      <c r="A1370" s="40">
        <v>86002</v>
      </c>
      <c r="B1370" s="49" t="s">
        <v>1297</v>
      </c>
      <c r="C1370" s="35"/>
      <c r="D1370" s="36">
        <v>54</v>
      </c>
      <c r="E1370" s="37">
        <v>1</v>
      </c>
      <c r="F1370" s="38" t="s">
        <v>779</v>
      </c>
      <c r="G1370" s="47" t="s">
        <v>2834</v>
      </c>
      <c r="H1370" s="4"/>
    </row>
    <row r="1371" spans="1:8" ht="19" thickTop="1" thickBot="1" x14ac:dyDescent="0.25">
      <c r="A1371" s="40">
        <v>86003</v>
      </c>
      <c r="B1371" s="49" t="s">
        <v>1298</v>
      </c>
      <c r="C1371" s="35"/>
      <c r="D1371" s="36">
        <v>49</v>
      </c>
      <c r="E1371" s="37">
        <v>1</v>
      </c>
      <c r="F1371" s="38" t="s">
        <v>779</v>
      </c>
      <c r="G1371" s="47" t="s">
        <v>2835</v>
      </c>
      <c r="H1371" s="4"/>
    </row>
    <row r="1372" spans="1:8" ht="19" thickTop="1" thickBot="1" x14ac:dyDescent="0.25">
      <c r="A1372" s="40">
        <v>86004</v>
      </c>
      <c r="B1372" s="49" t="s">
        <v>1299</v>
      </c>
      <c r="C1372" s="35"/>
      <c r="D1372" s="36">
        <v>55</v>
      </c>
      <c r="E1372" s="37">
        <v>1</v>
      </c>
      <c r="F1372" s="38" t="s">
        <v>779</v>
      </c>
      <c r="G1372" s="47" t="s">
        <v>2836</v>
      </c>
      <c r="H1372" s="4"/>
    </row>
    <row r="1373" spans="1:8" ht="19" thickTop="1" thickBot="1" x14ac:dyDescent="0.25">
      <c r="A1373" s="40">
        <v>86005</v>
      </c>
      <c r="B1373" s="49" t="s">
        <v>1300</v>
      </c>
      <c r="C1373" s="35"/>
      <c r="D1373" s="36">
        <v>229</v>
      </c>
      <c r="E1373" s="37">
        <v>1</v>
      </c>
      <c r="F1373" s="38" t="s">
        <v>779</v>
      </c>
      <c r="G1373" s="47" t="s">
        <v>2837</v>
      </c>
      <c r="H1373" s="4"/>
    </row>
    <row r="1374" spans="1:8" ht="19" thickTop="1" thickBot="1" x14ac:dyDescent="0.25">
      <c r="A1374" s="40">
        <v>86006</v>
      </c>
      <c r="B1374" s="49" t="s">
        <v>1299</v>
      </c>
      <c r="C1374" s="35"/>
      <c r="D1374" s="36">
        <v>59</v>
      </c>
      <c r="E1374" s="37">
        <v>1</v>
      </c>
      <c r="F1374" s="38" t="s">
        <v>779</v>
      </c>
      <c r="G1374" s="47" t="s">
        <v>2838</v>
      </c>
      <c r="H1374" s="4"/>
    </row>
    <row r="1375" spans="1:8" ht="19" thickTop="1" thickBot="1" x14ac:dyDescent="0.25">
      <c r="A1375" s="40">
        <v>86007</v>
      </c>
      <c r="B1375" s="49" t="s">
        <v>1301</v>
      </c>
      <c r="C1375" s="35"/>
      <c r="D1375" s="36">
        <v>139</v>
      </c>
      <c r="E1375" s="37">
        <v>1</v>
      </c>
      <c r="F1375" s="38" t="s">
        <v>779</v>
      </c>
      <c r="G1375" s="47" t="s">
        <v>2839</v>
      </c>
      <c r="H1375" s="4"/>
    </row>
    <row r="1376" spans="1:8" ht="19" thickTop="1" thickBot="1" x14ac:dyDescent="0.25">
      <c r="A1376" s="40">
        <v>86008</v>
      </c>
      <c r="B1376" s="49" t="s">
        <v>1302</v>
      </c>
      <c r="C1376" s="35"/>
      <c r="D1376" s="36">
        <v>139</v>
      </c>
      <c r="E1376" s="37">
        <v>1</v>
      </c>
      <c r="F1376" s="38" t="s">
        <v>779</v>
      </c>
      <c r="G1376" s="47" t="s">
        <v>2840</v>
      </c>
      <c r="H1376" s="4"/>
    </row>
    <row r="1377" spans="1:8" ht="19" thickTop="1" thickBot="1" x14ac:dyDescent="0.25">
      <c r="A1377" s="40">
        <v>86009</v>
      </c>
      <c r="B1377" s="49" t="s">
        <v>1303</v>
      </c>
      <c r="C1377" s="35"/>
      <c r="D1377" s="36">
        <v>139</v>
      </c>
      <c r="E1377" s="37">
        <v>1</v>
      </c>
      <c r="F1377" s="38" t="s">
        <v>779</v>
      </c>
      <c r="G1377" s="47" t="s">
        <v>2841</v>
      </c>
      <c r="H1377" s="4"/>
    </row>
    <row r="1378" spans="1:8" ht="19" thickTop="1" thickBot="1" x14ac:dyDescent="0.25">
      <c r="A1378" s="40">
        <v>86010</v>
      </c>
      <c r="B1378" s="49" t="s">
        <v>1304</v>
      </c>
      <c r="C1378" s="35"/>
      <c r="D1378" s="36">
        <v>56</v>
      </c>
      <c r="E1378" s="37">
        <v>1</v>
      </c>
      <c r="F1378" s="38" t="s">
        <v>779</v>
      </c>
      <c r="G1378" s="47" t="s">
        <v>2842</v>
      </c>
      <c r="H1378" s="4"/>
    </row>
    <row r="1379" spans="1:8" ht="19" thickTop="1" thickBot="1" x14ac:dyDescent="0.25">
      <c r="A1379" s="40">
        <v>86011</v>
      </c>
      <c r="B1379" s="49" t="s">
        <v>1304</v>
      </c>
      <c r="C1379" s="35"/>
      <c r="D1379" s="36">
        <v>56</v>
      </c>
      <c r="E1379" s="37">
        <v>1</v>
      </c>
      <c r="F1379" s="38" t="s">
        <v>779</v>
      </c>
      <c r="G1379" s="47" t="s">
        <v>2843</v>
      </c>
      <c r="H1379" s="4"/>
    </row>
    <row r="1380" spans="1:8" ht="19" thickTop="1" thickBot="1" x14ac:dyDescent="0.25">
      <c r="A1380" s="40">
        <v>86012</v>
      </c>
      <c r="B1380" s="49" t="s">
        <v>1305</v>
      </c>
      <c r="C1380" s="35"/>
      <c r="D1380" s="36">
        <v>139</v>
      </c>
      <c r="E1380" s="37">
        <v>1</v>
      </c>
      <c r="F1380" s="38" t="s">
        <v>779</v>
      </c>
      <c r="G1380" s="47" t="s">
        <v>2844</v>
      </c>
      <c r="H1380" s="4"/>
    </row>
    <row r="1381" spans="1:8" ht="19" thickTop="1" thickBot="1" x14ac:dyDescent="0.25">
      <c r="A1381" s="40">
        <v>86013</v>
      </c>
      <c r="B1381" s="49" t="s">
        <v>1299</v>
      </c>
      <c r="C1381" s="35"/>
      <c r="D1381" s="36">
        <v>59</v>
      </c>
      <c r="E1381" s="37">
        <v>1</v>
      </c>
      <c r="F1381" s="38" t="s">
        <v>779</v>
      </c>
      <c r="G1381" s="47" t="s">
        <v>2845</v>
      </c>
      <c r="H1381" s="4"/>
    </row>
    <row r="1382" spans="1:8" ht="19" thickTop="1" thickBot="1" x14ac:dyDescent="0.25">
      <c r="A1382" s="40">
        <v>86014</v>
      </c>
      <c r="B1382" s="49" t="s">
        <v>1306</v>
      </c>
      <c r="C1382" s="35"/>
      <c r="D1382" s="36">
        <v>35.5</v>
      </c>
      <c r="E1382" s="37">
        <v>1</v>
      </c>
      <c r="F1382" s="38" t="s">
        <v>779</v>
      </c>
      <c r="G1382" s="47" t="s">
        <v>2846</v>
      </c>
      <c r="H1382" s="4"/>
    </row>
    <row r="1383" spans="1:8" ht="19" thickTop="1" thickBot="1" x14ac:dyDescent="0.25">
      <c r="A1383" s="40">
        <v>86015</v>
      </c>
      <c r="B1383" s="49" t="s">
        <v>1307</v>
      </c>
      <c r="C1383" s="35"/>
      <c r="D1383" s="36">
        <v>32.5</v>
      </c>
      <c r="E1383" s="37">
        <v>1</v>
      </c>
      <c r="F1383" s="38" t="s">
        <v>779</v>
      </c>
      <c r="G1383" s="47" t="s">
        <v>2847</v>
      </c>
      <c r="H1383" s="4"/>
    </row>
    <row r="1384" spans="1:8" ht="19" thickTop="1" thickBot="1" x14ac:dyDescent="0.25">
      <c r="A1384" s="40">
        <v>86016</v>
      </c>
      <c r="B1384" s="49" t="s">
        <v>1308</v>
      </c>
      <c r="C1384" s="35"/>
      <c r="D1384" s="36">
        <v>119</v>
      </c>
      <c r="E1384" s="37">
        <v>1</v>
      </c>
      <c r="F1384" s="38" t="s">
        <v>779</v>
      </c>
      <c r="G1384" s="47" t="s">
        <v>2848</v>
      </c>
      <c r="H1384" s="4"/>
    </row>
    <row r="1385" spans="1:8" ht="19" thickTop="1" thickBot="1" x14ac:dyDescent="0.25">
      <c r="A1385" s="40">
        <v>87001</v>
      </c>
      <c r="B1385" s="49" t="s">
        <v>1309</v>
      </c>
      <c r="C1385" s="35"/>
      <c r="D1385" s="36">
        <v>42.9</v>
      </c>
      <c r="E1385" s="37">
        <v>1</v>
      </c>
      <c r="F1385" s="38" t="s">
        <v>947</v>
      </c>
      <c r="G1385" s="47" t="s">
        <v>2849</v>
      </c>
      <c r="H1385" s="4"/>
    </row>
    <row r="1386" spans="1:8" ht="19" thickTop="1" thickBot="1" x14ac:dyDescent="0.25">
      <c r="A1386" s="40">
        <v>87002</v>
      </c>
      <c r="B1386" s="49" t="s">
        <v>1310</v>
      </c>
      <c r="C1386" s="35"/>
      <c r="D1386" s="36">
        <v>49.9</v>
      </c>
      <c r="E1386" s="37">
        <v>1</v>
      </c>
      <c r="F1386" s="38" t="s">
        <v>947</v>
      </c>
      <c r="G1386" s="47" t="s">
        <v>2850</v>
      </c>
      <c r="H1386" s="4"/>
    </row>
    <row r="1387" spans="1:8" ht="19" thickTop="1" thickBot="1" x14ac:dyDescent="0.25">
      <c r="A1387" s="40">
        <v>87003</v>
      </c>
      <c r="B1387" s="49" t="s">
        <v>1311</v>
      </c>
      <c r="C1387" s="35"/>
      <c r="D1387" s="36">
        <v>37.9</v>
      </c>
      <c r="E1387" s="37">
        <v>1</v>
      </c>
      <c r="F1387" s="38" t="s">
        <v>947</v>
      </c>
      <c r="G1387" s="47" t="s">
        <v>2851</v>
      </c>
      <c r="H1387" s="4"/>
    </row>
    <row r="1388" spans="1:8" ht="19" thickTop="1" thickBot="1" x14ac:dyDescent="0.25">
      <c r="A1388" s="40">
        <v>87004</v>
      </c>
      <c r="B1388" s="49" t="s">
        <v>1312</v>
      </c>
      <c r="C1388" s="35"/>
      <c r="D1388" s="36">
        <v>39.9</v>
      </c>
      <c r="E1388" s="37">
        <v>1</v>
      </c>
      <c r="F1388" s="38" t="s">
        <v>947</v>
      </c>
      <c r="G1388" s="47" t="s">
        <v>2852</v>
      </c>
      <c r="H1388" s="4"/>
    </row>
    <row r="1389" spans="1:8" ht="19" thickTop="1" thickBot="1" x14ac:dyDescent="0.25">
      <c r="A1389" s="40">
        <v>87010</v>
      </c>
      <c r="B1389" s="49" t="s">
        <v>54</v>
      </c>
      <c r="C1389" s="35"/>
      <c r="D1389" s="36">
        <v>195</v>
      </c>
      <c r="E1389" s="37">
        <v>1000</v>
      </c>
      <c r="F1389" s="38" t="s">
        <v>779</v>
      </c>
      <c r="G1389" s="47" t="s">
        <v>2853</v>
      </c>
      <c r="H1389" s="4"/>
    </row>
    <row r="1390" spans="1:8" ht="19" thickTop="1" thickBot="1" x14ac:dyDescent="0.25">
      <c r="A1390" s="40">
        <v>87020</v>
      </c>
      <c r="B1390" s="49" t="s">
        <v>1313</v>
      </c>
      <c r="C1390" s="35"/>
      <c r="D1390" s="36">
        <v>39.9</v>
      </c>
      <c r="E1390" s="37">
        <v>1</v>
      </c>
      <c r="F1390" s="38" t="s">
        <v>779</v>
      </c>
      <c r="G1390" s="47" t="s">
        <v>2854</v>
      </c>
      <c r="H1390" s="4"/>
    </row>
    <row r="1391" spans="1:8" ht="19" thickTop="1" thickBot="1" x14ac:dyDescent="0.25">
      <c r="A1391" s="40">
        <v>87030</v>
      </c>
      <c r="B1391" s="49" t="s">
        <v>1314</v>
      </c>
      <c r="C1391" s="35"/>
      <c r="D1391" s="36">
        <v>9.9</v>
      </c>
      <c r="E1391" s="37">
        <v>1</v>
      </c>
      <c r="F1391" s="38" t="s">
        <v>947</v>
      </c>
      <c r="G1391" s="47" t="s">
        <v>2855</v>
      </c>
      <c r="H1391" s="4"/>
    </row>
    <row r="1392" spans="1:8" ht="19" thickTop="1" thickBot="1" x14ac:dyDescent="0.25">
      <c r="A1392" s="40">
        <v>87031</v>
      </c>
      <c r="B1392" s="49" t="s">
        <v>1315</v>
      </c>
      <c r="C1392" s="35"/>
      <c r="D1392" s="36">
        <v>5.5</v>
      </c>
      <c r="E1392" s="37">
        <v>1</v>
      </c>
      <c r="F1392" s="38" t="s">
        <v>947</v>
      </c>
      <c r="G1392" s="47" t="s">
        <v>2856</v>
      </c>
      <c r="H1392" s="4"/>
    </row>
    <row r="1393" spans="1:8" ht="19" thickTop="1" thickBot="1" x14ac:dyDescent="0.25">
      <c r="A1393" s="40">
        <v>87032</v>
      </c>
      <c r="B1393" s="49" t="s">
        <v>1316</v>
      </c>
      <c r="C1393" s="35"/>
      <c r="D1393" s="36">
        <v>8.35</v>
      </c>
      <c r="E1393" s="37">
        <v>1</v>
      </c>
      <c r="F1393" s="38" t="s">
        <v>947</v>
      </c>
      <c r="G1393" s="47" t="s">
        <v>2857</v>
      </c>
      <c r="H1393" s="4"/>
    </row>
    <row r="1394" spans="1:8" ht="19" thickTop="1" thickBot="1" x14ac:dyDescent="0.25">
      <c r="A1394" s="40">
        <v>87041</v>
      </c>
      <c r="B1394" s="49" t="s">
        <v>1317</v>
      </c>
      <c r="C1394" s="35"/>
      <c r="D1394" s="36">
        <v>15.8</v>
      </c>
      <c r="E1394" s="37">
        <v>1</v>
      </c>
      <c r="F1394" s="38" t="s">
        <v>779</v>
      </c>
      <c r="G1394" s="47" t="s">
        <v>2858</v>
      </c>
      <c r="H1394" s="4"/>
    </row>
    <row r="1395" spans="1:8" ht="19" thickTop="1" thickBot="1" x14ac:dyDescent="0.25">
      <c r="A1395" s="40">
        <v>87051</v>
      </c>
      <c r="B1395" s="49" t="s">
        <v>1318</v>
      </c>
      <c r="C1395" s="35"/>
      <c r="D1395" s="36">
        <v>29.9</v>
      </c>
      <c r="E1395" s="37">
        <v>1</v>
      </c>
      <c r="F1395" s="38" t="s">
        <v>779</v>
      </c>
      <c r="G1395" s="47" t="s">
        <v>2859</v>
      </c>
      <c r="H1395" s="4"/>
    </row>
    <row r="1396" spans="1:8" ht="19" thickTop="1" thickBot="1" x14ac:dyDescent="0.25">
      <c r="A1396" s="40">
        <v>87052</v>
      </c>
      <c r="B1396" s="49" t="s">
        <v>1318</v>
      </c>
      <c r="C1396" s="35"/>
      <c r="D1396" s="36">
        <v>59.9</v>
      </c>
      <c r="E1396" s="37">
        <v>1</v>
      </c>
      <c r="F1396" s="38" t="s">
        <v>779</v>
      </c>
      <c r="G1396" s="47" t="s">
        <v>2860</v>
      </c>
      <c r="H1396" s="4"/>
    </row>
    <row r="1397" spans="1:8" ht="19" thickTop="1" thickBot="1" x14ac:dyDescent="0.25">
      <c r="A1397" s="40">
        <v>87053</v>
      </c>
      <c r="B1397" s="49" t="s">
        <v>1318</v>
      </c>
      <c r="C1397" s="35"/>
      <c r="D1397" s="36">
        <v>99.9</v>
      </c>
      <c r="E1397" s="37">
        <v>1</v>
      </c>
      <c r="F1397" s="38" t="s">
        <v>779</v>
      </c>
      <c r="G1397" s="47" t="s">
        <v>2861</v>
      </c>
      <c r="H1397" s="4"/>
    </row>
    <row r="1398" spans="1:8" ht="19" thickTop="1" thickBot="1" x14ac:dyDescent="0.25">
      <c r="A1398" s="40">
        <v>88001</v>
      </c>
      <c r="B1398" s="49" t="s">
        <v>1319</v>
      </c>
      <c r="C1398" s="35"/>
      <c r="D1398" s="36">
        <v>19200</v>
      </c>
      <c r="E1398" s="37">
        <v>1</v>
      </c>
      <c r="F1398" s="38" t="s">
        <v>817</v>
      </c>
      <c r="G1398" s="47" t="s">
        <v>2862</v>
      </c>
      <c r="H1398" s="4"/>
    </row>
    <row r="1399" spans="1:8" ht="19" thickTop="1" thickBot="1" x14ac:dyDescent="0.25">
      <c r="A1399" s="40">
        <v>88002</v>
      </c>
      <c r="B1399" s="49" t="s">
        <v>1320</v>
      </c>
      <c r="C1399" s="35"/>
      <c r="D1399" s="36">
        <v>19400</v>
      </c>
      <c r="E1399" s="37">
        <v>1</v>
      </c>
      <c r="F1399" s="38" t="s">
        <v>817</v>
      </c>
      <c r="G1399" s="47" t="s">
        <v>2863</v>
      </c>
      <c r="H1399" s="4"/>
    </row>
    <row r="1400" spans="1:8" ht="19" thickTop="1" thickBot="1" x14ac:dyDescent="0.25">
      <c r="A1400" s="40">
        <v>88003</v>
      </c>
      <c r="B1400" s="49" t="s">
        <v>1321</v>
      </c>
      <c r="C1400" s="35"/>
      <c r="D1400" s="36">
        <v>1500</v>
      </c>
      <c r="E1400" s="37">
        <v>1</v>
      </c>
      <c r="F1400" s="38" t="s">
        <v>817</v>
      </c>
      <c r="G1400" s="47" t="s">
        <v>2864</v>
      </c>
      <c r="H1400" s="4"/>
    </row>
    <row r="1401" spans="1:8" ht="19" thickTop="1" thickBot="1" x14ac:dyDescent="0.25">
      <c r="A1401" s="40">
        <v>88004</v>
      </c>
      <c r="B1401" s="49" t="s">
        <v>1322</v>
      </c>
      <c r="C1401" s="35"/>
      <c r="D1401" s="36">
        <v>350</v>
      </c>
      <c r="E1401" s="37">
        <v>1</v>
      </c>
      <c r="F1401" s="38" t="s">
        <v>817</v>
      </c>
      <c r="G1401" s="47" t="s">
        <v>2865</v>
      </c>
      <c r="H1401" s="4"/>
    </row>
    <row r="1402" spans="1:8" ht="19" thickTop="1" thickBot="1" x14ac:dyDescent="0.25">
      <c r="A1402" s="40">
        <v>88010</v>
      </c>
      <c r="B1402" s="49" t="s">
        <v>1323</v>
      </c>
      <c r="C1402" s="35"/>
      <c r="D1402" s="36">
        <v>99</v>
      </c>
      <c r="E1402" s="37">
        <v>1</v>
      </c>
      <c r="F1402" s="38" t="s">
        <v>817</v>
      </c>
      <c r="G1402" s="47" t="s">
        <v>2866</v>
      </c>
      <c r="H1402" s="4"/>
    </row>
    <row r="1403" spans="1:8" ht="19" thickTop="1" thickBot="1" x14ac:dyDescent="0.25">
      <c r="A1403" s="40">
        <v>88011</v>
      </c>
      <c r="B1403" s="49" t="s">
        <v>1324</v>
      </c>
      <c r="C1403" s="35"/>
      <c r="D1403" s="36">
        <v>79</v>
      </c>
      <c r="E1403" s="37">
        <v>1</v>
      </c>
      <c r="F1403" s="38" t="s">
        <v>817</v>
      </c>
      <c r="G1403" s="47" t="s">
        <v>2867</v>
      </c>
      <c r="H1403" s="4"/>
    </row>
    <row r="1404" spans="1:8" ht="19" thickTop="1" thickBot="1" x14ac:dyDescent="0.25">
      <c r="A1404" s="40">
        <v>88070</v>
      </c>
      <c r="B1404" s="49" t="s">
        <v>1325</v>
      </c>
      <c r="C1404" s="35"/>
      <c r="D1404" s="36">
        <v>3800</v>
      </c>
      <c r="E1404" s="37">
        <v>1</v>
      </c>
      <c r="F1404" s="38" t="s">
        <v>817</v>
      </c>
      <c r="G1404" s="47" t="s">
        <v>2868</v>
      </c>
      <c r="H1404" s="4"/>
    </row>
    <row r="1405" spans="1:8" ht="19" thickTop="1" thickBot="1" x14ac:dyDescent="0.25">
      <c r="A1405" s="40">
        <v>88071</v>
      </c>
      <c r="B1405" s="49" t="s">
        <v>1326</v>
      </c>
      <c r="C1405" s="35"/>
      <c r="D1405" s="36">
        <v>5850</v>
      </c>
      <c r="E1405" s="37">
        <v>1</v>
      </c>
      <c r="F1405" s="38" t="s">
        <v>817</v>
      </c>
      <c r="G1405" s="47" t="s">
        <v>2869</v>
      </c>
      <c r="H1405" s="4"/>
    </row>
    <row r="1406" spans="1:8" ht="19" thickTop="1" thickBot="1" x14ac:dyDescent="0.25">
      <c r="A1406" s="40">
        <v>88072</v>
      </c>
      <c r="B1406" s="49" t="s">
        <v>1327</v>
      </c>
      <c r="C1406" s="35"/>
      <c r="D1406" s="36">
        <v>4100</v>
      </c>
      <c r="E1406" s="37">
        <v>1</v>
      </c>
      <c r="F1406" s="38" t="s">
        <v>817</v>
      </c>
      <c r="G1406" s="47" t="s">
        <v>2870</v>
      </c>
      <c r="H1406" s="4"/>
    </row>
    <row r="1407" spans="1:8" ht="19" thickTop="1" thickBot="1" x14ac:dyDescent="0.25">
      <c r="A1407" s="40">
        <v>88080</v>
      </c>
      <c r="B1407" s="49" t="s">
        <v>1328</v>
      </c>
      <c r="C1407" s="35"/>
      <c r="D1407" s="36">
        <v>2350</v>
      </c>
      <c r="E1407" s="37">
        <v>1</v>
      </c>
      <c r="F1407" s="38" t="s">
        <v>817</v>
      </c>
      <c r="G1407" s="47" t="s">
        <v>2871</v>
      </c>
      <c r="H1407" s="4"/>
    </row>
    <row r="1408" spans="1:8" ht="19" thickTop="1" thickBot="1" x14ac:dyDescent="0.25">
      <c r="A1408" s="40">
        <v>88081</v>
      </c>
      <c r="B1408" s="49" t="s">
        <v>1329</v>
      </c>
      <c r="C1408" s="35"/>
      <c r="D1408" s="36">
        <v>4200</v>
      </c>
      <c r="E1408" s="37">
        <v>1</v>
      </c>
      <c r="F1408" s="38" t="s">
        <v>817</v>
      </c>
      <c r="G1408" s="47" t="s">
        <v>2872</v>
      </c>
      <c r="H1408" s="4"/>
    </row>
    <row r="1409" spans="1:8" ht="19" thickTop="1" thickBot="1" x14ac:dyDescent="0.25">
      <c r="A1409" s="40">
        <v>88082</v>
      </c>
      <c r="B1409" s="49" t="s">
        <v>1330</v>
      </c>
      <c r="C1409" s="35"/>
      <c r="D1409" s="36">
        <v>13500</v>
      </c>
      <c r="E1409" s="37">
        <v>1</v>
      </c>
      <c r="F1409" s="38" t="s">
        <v>817</v>
      </c>
      <c r="G1409" s="47" t="s">
        <v>2873</v>
      </c>
      <c r="H1409" s="4"/>
    </row>
    <row r="1410" spans="1:8" ht="19" thickTop="1" thickBot="1" x14ac:dyDescent="0.25">
      <c r="A1410" s="40">
        <v>88083</v>
      </c>
      <c r="B1410" s="49" t="s">
        <v>1331</v>
      </c>
      <c r="C1410" s="35"/>
      <c r="D1410" s="36">
        <v>2700</v>
      </c>
      <c r="E1410" s="37">
        <v>1</v>
      </c>
      <c r="F1410" s="38" t="s">
        <v>817</v>
      </c>
      <c r="G1410" s="47" t="s">
        <v>2874</v>
      </c>
      <c r="H1410" s="4"/>
    </row>
    <row r="1411" spans="1:8" ht="19" thickTop="1" thickBot="1" x14ac:dyDescent="0.25">
      <c r="A1411" s="40">
        <v>88888</v>
      </c>
      <c r="B1411" s="49" t="s">
        <v>1332</v>
      </c>
      <c r="C1411" s="35"/>
      <c r="D1411" s="36">
        <v>1</v>
      </c>
      <c r="E1411" s="37">
        <v>1</v>
      </c>
      <c r="F1411" s="38" t="s">
        <v>817</v>
      </c>
      <c r="G1411" s="47" t="s">
        <v>2875</v>
      </c>
      <c r="H1411" s="4"/>
    </row>
    <row r="1412" spans="1:8" ht="19" thickTop="1" thickBot="1" x14ac:dyDescent="0.25">
      <c r="A1412" s="40">
        <v>89001</v>
      </c>
      <c r="B1412" s="49" t="s">
        <v>1333</v>
      </c>
      <c r="C1412" s="35"/>
      <c r="D1412" s="36">
        <v>1199</v>
      </c>
      <c r="E1412" s="37">
        <v>1</v>
      </c>
      <c r="F1412" s="38" t="s">
        <v>817</v>
      </c>
      <c r="G1412" s="47" t="s">
        <v>2876</v>
      </c>
      <c r="H1412" s="4"/>
    </row>
    <row r="1413" spans="1:8" ht="19" thickTop="1" thickBot="1" x14ac:dyDescent="0.25">
      <c r="A1413" s="40">
        <v>89003</v>
      </c>
      <c r="B1413" s="49" t="s">
        <v>1334</v>
      </c>
      <c r="C1413" s="35"/>
      <c r="D1413" s="36">
        <v>69</v>
      </c>
      <c r="E1413" s="37">
        <v>1</v>
      </c>
      <c r="F1413" s="38" t="s">
        <v>817</v>
      </c>
      <c r="G1413" s="47" t="s">
        <v>2877</v>
      </c>
      <c r="H1413" s="4"/>
    </row>
    <row r="1414" spans="1:8" ht="19" thickTop="1" thickBot="1" x14ac:dyDescent="0.25">
      <c r="A1414" s="40">
        <v>89004</v>
      </c>
      <c r="B1414" s="49" t="s">
        <v>1335</v>
      </c>
      <c r="C1414" s="35"/>
      <c r="D1414" s="36">
        <v>89</v>
      </c>
      <c r="E1414" s="37">
        <v>1</v>
      </c>
      <c r="F1414" s="38" t="s">
        <v>817</v>
      </c>
      <c r="G1414" s="47" t="s">
        <v>2878</v>
      </c>
      <c r="H1414" s="4"/>
    </row>
    <row r="1415" spans="1:8" ht="19" thickTop="1" thickBot="1" x14ac:dyDescent="0.25">
      <c r="A1415" s="40">
        <v>89005</v>
      </c>
      <c r="B1415" s="49" t="s">
        <v>1336</v>
      </c>
      <c r="C1415" s="35"/>
      <c r="D1415" s="36">
        <v>79</v>
      </c>
      <c r="E1415" s="37">
        <v>1</v>
      </c>
      <c r="F1415" s="38" t="s">
        <v>817</v>
      </c>
      <c r="G1415" s="47" t="s">
        <v>2879</v>
      </c>
      <c r="H1415" s="4"/>
    </row>
    <row r="1416" spans="1:8" ht="19" thickTop="1" thickBot="1" x14ac:dyDescent="0.25">
      <c r="A1416" s="40">
        <v>89006</v>
      </c>
      <c r="B1416" s="49" t="s">
        <v>1337</v>
      </c>
      <c r="C1416" s="35"/>
      <c r="D1416" s="36">
        <v>389</v>
      </c>
      <c r="E1416" s="37">
        <v>1</v>
      </c>
      <c r="F1416" s="38" t="s">
        <v>817</v>
      </c>
      <c r="G1416" s="47" t="s">
        <v>2880</v>
      </c>
      <c r="H1416" s="4"/>
    </row>
    <row r="1417" spans="1:8" ht="19" thickTop="1" thickBot="1" x14ac:dyDescent="0.25">
      <c r="A1417" s="40">
        <v>89007</v>
      </c>
      <c r="B1417" s="49" t="s">
        <v>1338</v>
      </c>
      <c r="C1417" s="35"/>
      <c r="D1417" s="36">
        <v>799</v>
      </c>
      <c r="E1417" s="37">
        <v>1</v>
      </c>
      <c r="F1417" s="38" t="s">
        <v>817</v>
      </c>
      <c r="G1417" s="47" t="s">
        <v>2881</v>
      </c>
      <c r="H1417" s="4"/>
    </row>
    <row r="1418" spans="1:8" ht="19" thickTop="1" thickBot="1" x14ac:dyDescent="0.25">
      <c r="A1418" s="40">
        <v>89010</v>
      </c>
      <c r="B1418" s="49" t="s">
        <v>1339</v>
      </c>
      <c r="C1418" s="35"/>
      <c r="D1418" s="36">
        <v>39.9</v>
      </c>
      <c r="E1418" s="37">
        <v>1</v>
      </c>
      <c r="F1418" s="38" t="s">
        <v>817</v>
      </c>
      <c r="G1418" s="47" t="s">
        <v>2882</v>
      </c>
      <c r="H1418" s="4"/>
    </row>
    <row r="1419" spans="1:8" ht="19" thickTop="1" thickBot="1" x14ac:dyDescent="0.25">
      <c r="A1419" s="40">
        <v>89011</v>
      </c>
      <c r="B1419" s="49" t="s">
        <v>1340</v>
      </c>
      <c r="C1419" s="35"/>
      <c r="D1419" s="36">
        <v>149</v>
      </c>
      <c r="E1419" s="37">
        <v>1</v>
      </c>
      <c r="F1419" s="38" t="s">
        <v>817</v>
      </c>
      <c r="G1419" s="47" t="s">
        <v>2883</v>
      </c>
      <c r="H1419" s="4"/>
    </row>
    <row r="1420" spans="1:8" ht="19" thickTop="1" thickBot="1" x14ac:dyDescent="0.25">
      <c r="A1420" s="40">
        <v>89012</v>
      </c>
      <c r="B1420" s="49" t="s">
        <v>1341</v>
      </c>
      <c r="C1420" s="35"/>
      <c r="D1420" s="36">
        <v>59.9</v>
      </c>
      <c r="E1420" s="37">
        <v>1</v>
      </c>
      <c r="F1420" s="38" t="s">
        <v>817</v>
      </c>
      <c r="G1420" s="47" t="s">
        <v>2884</v>
      </c>
      <c r="H1420" s="4"/>
    </row>
    <row r="1421" spans="1:8" ht="19" thickTop="1" thickBot="1" x14ac:dyDescent="0.25">
      <c r="A1421" s="40">
        <v>89013</v>
      </c>
      <c r="B1421" s="49" t="s">
        <v>1342</v>
      </c>
      <c r="C1421" s="35"/>
      <c r="D1421" s="36">
        <v>33.9</v>
      </c>
      <c r="E1421" s="37">
        <v>1</v>
      </c>
      <c r="F1421" s="38" t="s">
        <v>817</v>
      </c>
      <c r="G1421" s="47" t="s">
        <v>2885</v>
      </c>
      <c r="H1421" s="4"/>
    </row>
    <row r="1422" spans="1:8" ht="19" thickTop="1" thickBot="1" x14ac:dyDescent="0.25">
      <c r="A1422" s="40">
        <v>89014</v>
      </c>
      <c r="B1422" s="49" t="s">
        <v>1343</v>
      </c>
      <c r="C1422" s="35"/>
      <c r="D1422" s="36">
        <v>89</v>
      </c>
      <c r="E1422" s="37">
        <v>1</v>
      </c>
      <c r="F1422" s="38" t="s">
        <v>817</v>
      </c>
      <c r="G1422" s="47" t="s">
        <v>2886</v>
      </c>
      <c r="H1422" s="4"/>
    </row>
    <row r="1423" spans="1:8" ht="19" thickTop="1" thickBot="1" x14ac:dyDescent="0.25">
      <c r="A1423" s="40">
        <v>89015</v>
      </c>
      <c r="B1423" s="49" t="s">
        <v>1344</v>
      </c>
      <c r="C1423" s="35"/>
      <c r="D1423" s="36">
        <v>490</v>
      </c>
      <c r="E1423" s="37">
        <v>1</v>
      </c>
      <c r="F1423" s="38" t="s">
        <v>817</v>
      </c>
      <c r="G1423" s="47" t="s">
        <v>2887</v>
      </c>
      <c r="H1423" s="4"/>
    </row>
    <row r="1424" spans="1:8" ht="19" thickTop="1" thickBot="1" x14ac:dyDescent="0.25">
      <c r="A1424" s="40">
        <v>89016</v>
      </c>
      <c r="B1424" s="49" t="s">
        <v>1345</v>
      </c>
      <c r="C1424" s="35"/>
      <c r="D1424" s="36">
        <v>83</v>
      </c>
      <c r="E1424" s="37">
        <v>1</v>
      </c>
      <c r="F1424" s="38" t="s">
        <v>817</v>
      </c>
      <c r="G1424" s="47" t="s">
        <v>2888</v>
      </c>
      <c r="H1424" s="4"/>
    </row>
    <row r="1425" spans="1:8" ht="19" thickTop="1" thickBot="1" x14ac:dyDescent="0.25">
      <c r="A1425" s="40">
        <v>89017</v>
      </c>
      <c r="B1425" s="49" t="s">
        <v>1346</v>
      </c>
      <c r="C1425" s="35"/>
      <c r="D1425" s="36">
        <v>169</v>
      </c>
      <c r="E1425" s="37">
        <v>1</v>
      </c>
      <c r="F1425" s="38" t="s">
        <v>817</v>
      </c>
      <c r="G1425" s="47" t="s">
        <v>2889</v>
      </c>
      <c r="H1425" s="4"/>
    </row>
    <row r="1426" spans="1:8" ht="19" thickTop="1" thickBot="1" x14ac:dyDescent="0.25">
      <c r="A1426" s="40">
        <v>89020</v>
      </c>
      <c r="B1426" s="49" t="s">
        <v>1347</v>
      </c>
      <c r="C1426" s="35"/>
      <c r="D1426" s="36">
        <v>49.5</v>
      </c>
      <c r="E1426" s="37">
        <v>1</v>
      </c>
      <c r="F1426" s="38" t="s">
        <v>817</v>
      </c>
      <c r="G1426" s="47" t="s">
        <v>1482</v>
      </c>
      <c r="H1426" s="4"/>
    </row>
    <row r="1427" spans="1:8" ht="19" thickTop="1" thickBot="1" x14ac:dyDescent="0.25">
      <c r="A1427" s="40">
        <v>89021</v>
      </c>
      <c r="B1427" s="49" t="s">
        <v>1348</v>
      </c>
      <c r="C1427" s="35"/>
      <c r="D1427" s="36">
        <v>359</v>
      </c>
      <c r="E1427" s="37">
        <v>1</v>
      </c>
      <c r="F1427" s="38" t="s">
        <v>817</v>
      </c>
      <c r="G1427" s="47" t="s">
        <v>2890</v>
      </c>
      <c r="H1427" s="4"/>
    </row>
    <row r="1428" spans="1:8" ht="19" thickTop="1" thickBot="1" x14ac:dyDescent="0.25">
      <c r="A1428" s="40">
        <v>89022</v>
      </c>
      <c r="B1428" s="49" t="s">
        <v>1349</v>
      </c>
      <c r="C1428" s="35"/>
      <c r="D1428" s="36">
        <v>489</v>
      </c>
      <c r="E1428" s="37">
        <v>1</v>
      </c>
      <c r="F1428" s="38" t="s">
        <v>817</v>
      </c>
      <c r="G1428" s="47" t="s">
        <v>2891</v>
      </c>
      <c r="H1428" s="4"/>
    </row>
    <row r="1429" spans="1:8" ht="19" thickTop="1" thickBot="1" x14ac:dyDescent="0.25">
      <c r="A1429" s="40">
        <v>89023</v>
      </c>
      <c r="B1429" s="49" t="s">
        <v>1350</v>
      </c>
      <c r="C1429" s="35"/>
      <c r="D1429" s="36">
        <v>399</v>
      </c>
      <c r="E1429" s="37">
        <v>1</v>
      </c>
      <c r="F1429" s="38" t="s">
        <v>817</v>
      </c>
      <c r="G1429" s="47" t="s">
        <v>2892</v>
      </c>
      <c r="H1429" s="4"/>
    </row>
    <row r="1430" spans="1:8" ht="19" thickTop="1" thickBot="1" x14ac:dyDescent="0.25">
      <c r="A1430" s="40">
        <v>89024</v>
      </c>
      <c r="B1430" s="49" t="s">
        <v>1351</v>
      </c>
      <c r="C1430" s="35"/>
      <c r="D1430" s="36">
        <v>499</v>
      </c>
      <c r="E1430" s="37">
        <v>1</v>
      </c>
      <c r="F1430" s="38" t="s">
        <v>817</v>
      </c>
      <c r="G1430" s="47" t="s">
        <v>2893</v>
      </c>
      <c r="H1430" s="4"/>
    </row>
    <row r="1431" spans="1:8" ht="19" thickTop="1" thickBot="1" x14ac:dyDescent="0.25">
      <c r="A1431" s="40">
        <v>89025</v>
      </c>
      <c r="B1431" s="49" t="s">
        <v>1351</v>
      </c>
      <c r="C1431" s="35"/>
      <c r="D1431" s="36">
        <v>599</v>
      </c>
      <c r="E1431" s="37">
        <v>1</v>
      </c>
      <c r="F1431" s="38" t="s">
        <v>817</v>
      </c>
      <c r="G1431" s="47" t="s">
        <v>2894</v>
      </c>
      <c r="H1431" s="4"/>
    </row>
    <row r="1432" spans="1:8" ht="19" thickTop="1" thickBot="1" x14ac:dyDescent="0.25">
      <c r="A1432" s="40">
        <v>89026</v>
      </c>
      <c r="B1432" s="49" t="s">
        <v>1352</v>
      </c>
      <c r="C1432" s="35"/>
      <c r="D1432" s="36">
        <v>14.1</v>
      </c>
      <c r="E1432" s="37">
        <v>1</v>
      </c>
      <c r="F1432" s="38" t="s">
        <v>817</v>
      </c>
      <c r="G1432" s="47" t="s">
        <v>2895</v>
      </c>
      <c r="H1432" s="4"/>
    </row>
    <row r="1433" spans="1:8" ht="19" thickTop="1" thickBot="1" x14ac:dyDescent="0.25">
      <c r="A1433" s="40">
        <v>89027</v>
      </c>
      <c r="B1433" s="49" t="s">
        <v>1353</v>
      </c>
      <c r="C1433" s="35"/>
      <c r="D1433" s="36">
        <v>6.4</v>
      </c>
      <c r="E1433" s="37">
        <v>1</v>
      </c>
      <c r="F1433" s="38" t="s">
        <v>817</v>
      </c>
      <c r="G1433" s="47" t="s">
        <v>2896</v>
      </c>
      <c r="H1433" s="4"/>
    </row>
    <row r="1434" spans="1:8" ht="19" thickTop="1" thickBot="1" x14ac:dyDescent="0.25">
      <c r="A1434" s="40">
        <v>89030</v>
      </c>
      <c r="B1434" s="49" t="s">
        <v>1354</v>
      </c>
      <c r="C1434" s="35"/>
      <c r="D1434" s="36">
        <v>449</v>
      </c>
      <c r="E1434" s="37">
        <v>1</v>
      </c>
      <c r="F1434" s="38" t="s">
        <v>817</v>
      </c>
      <c r="G1434" s="47" t="s">
        <v>2897</v>
      </c>
      <c r="H1434" s="4"/>
    </row>
    <row r="1435" spans="1:8" ht="19" thickTop="1" thickBot="1" x14ac:dyDescent="0.25">
      <c r="A1435" s="40">
        <v>89031</v>
      </c>
      <c r="B1435" s="49" t="s">
        <v>1355</v>
      </c>
      <c r="C1435" s="35"/>
      <c r="D1435" s="36">
        <v>139</v>
      </c>
      <c r="E1435" s="37">
        <v>1</v>
      </c>
      <c r="F1435" s="38" t="s">
        <v>817</v>
      </c>
      <c r="G1435" s="47" t="s">
        <v>2898</v>
      </c>
      <c r="H1435" s="4"/>
    </row>
    <row r="1436" spans="1:8" ht="19" thickTop="1" thickBot="1" x14ac:dyDescent="0.25">
      <c r="A1436" s="40">
        <v>89032</v>
      </c>
      <c r="B1436" s="49" t="s">
        <v>1356</v>
      </c>
      <c r="C1436" s="35"/>
      <c r="D1436" s="36">
        <v>479</v>
      </c>
      <c r="E1436" s="37">
        <v>1</v>
      </c>
      <c r="F1436" s="38" t="s">
        <v>817</v>
      </c>
      <c r="G1436" s="47" t="s">
        <v>2899</v>
      </c>
      <c r="H1436" s="4"/>
    </row>
    <row r="1437" spans="1:8" ht="19" thickTop="1" thickBot="1" x14ac:dyDescent="0.25">
      <c r="A1437" s="40">
        <v>89033</v>
      </c>
      <c r="B1437" s="49" t="s">
        <v>1357</v>
      </c>
      <c r="C1437" s="35"/>
      <c r="D1437" s="36">
        <v>899</v>
      </c>
      <c r="E1437" s="37">
        <v>1</v>
      </c>
      <c r="F1437" s="38" t="s">
        <v>817</v>
      </c>
      <c r="G1437" s="47" t="s">
        <v>2900</v>
      </c>
      <c r="H1437" s="4"/>
    </row>
    <row r="1438" spans="1:8" ht="19" thickTop="1" thickBot="1" x14ac:dyDescent="0.25">
      <c r="A1438" s="40">
        <v>89034</v>
      </c>
      <c r="B1438" s="49" t="s">
        <v>1358</v>
      </c>
      <c r="C1438" s="35"/>
      <c r="D1438" s="36">
        <v>6230</v>
      </c>
      <c r="E1438" s="37">
        <v>1</v>
      </c>
      <c r="F1438" s="38" t="s">
        <v>817</v>
      </c>
      <c r="G1438" s="47" t="s">
        <v>2901</v>
      </c>
      <c r="H1438" s="4"/>
    </row>
    <row r="1439" spans="1:8" ht="19" thickTop="1" thickBot="1" x14ac:dyDescent="0.25">
      <c r="A1439" s="40">
        <v>89035</v>
      </c>
      <c r="B1439" s="49" t="s">
        <v>1359</v>
      </c>
      <c r="C1439" s="35"/>
      <c r="D1439" s="36">
        <v>4045</v>
      </c>
      <c r="E1439" s="37">
        <v>1</v>
      </c>
      <c r="F1439" s="38" t="s">
        <v>817</v>
      </c>
      <c r="G1439" s="47" t="s">
        <v>2902</v>
      </c>
      <c r="H1439" s="4"/>
    </row>
    <row r="1440" spans="1:8" ht="19" thickTop="1" thickBot="1" x14ac:dyDescent="0.25">
      <c r="A1440" s="40">
        <v>89036</v>
      </c>
      <c r="B1440" s="49" t="s">
        <v>1360</v>
      </c>
      <c r="C1440" s="35"/>
      <c r="D1440" s="36">
        <v>6780</v>
      </c>
      <c r="E1440" s="37">
        <v>1</v>
      </c>
      <c r="F1440" s="38" t="s">
        <v>817</v>
      </c>
      <c r="G1440" s="47" t="s">
        <v>2903</v>
      </c>
      <c r="H1440" s="4"/>
    </row>
    <row r="1441" spans="1:8" ht="19" thickTop="1" thickBot="1" x14ac:dyDescent="0.25">
      <c r="A1441" s="40">
        <v>89037</v>
      </c>
      <c r="B1441" s="49" t="s">
        <v>1361</v>
      </c>
      <c r="C1441" s="35"/>
      <c r="D1441" s="36">
        <v>10790</v>
      </c>
      <c r="E1441" s="37">
        <v>1</v>
      </c>
      <c r="F1441" s="38" t="s">
        <v>817</v>
      </c>
      <c r="G1441" s="47" t="s">
        <v>2904</v>
      </c>
      <c r="H1441" s="4"/>
    </row>
    <row r="1442" spans="1:8" ht="19" thickTop="1" thickBot="1" x14ac:dyDescent="0.25">
      <c r="A1442" s="40">
        <v>89038</v>
      </c>
      <c r="B1442" s="49" t="s">
        <v>1362</v>
      </c>
      <c r="C1442" s="35"/>
      <c r="D1442" s="36">
        <v>599</v>
      </c>
      <c r="E1442" s="37">
        <v>1</v>
      </c>
      <c r="F1442" s="38" t="s">
        <v>817</v>
      </c>
      <c r="G1442" s="47" t="s">
        <v>2905</v>
      </c>
      <c r="H1442" s="4"/>
    </row>
    <row r="1443" spans="1:8" ht="19" thickTop="1" thickBot="1" x14ac:dyDescent="0.25">
      <c r="A1443" s="40">
        <v>89039</v>
      </c>
      <c r="B1443" s="49" t="s">
        <v>1363</v>
      </c>
      <c r="C1443" s="35"/>
      <c r="D1443" s="36">
        <v>25900</v>
      </c>
      <c r="E1443" s="37">
        <v>1</v>
      </c>
      <c r="F1443" s="38" t="s">
        <v>817</v>
      </c>
      <c r="G1443" s="47" t="s">
        <v>2906</v>
      </c>
      <c r="H1443" s="4"/>
    </row>
    <row r="1444" spans="1:8" ht="19" thickTop="1" thickBot="1" x14ac:dyDescent="0.25">
      <c r="A1444" s="40">
        <v>89040</v>
      </c>
      <c r="B1444" s="49" t="s">
        <v>1364</v>
      </c>
      <c r="C1444" s="35"/>
      <c r="D1444" s="36">
        <v>139</v>
      </c>
      <c r="E1444" s="37">
        <v>1</v>
      </c>
      <c r="F1444" s="38" t="s">
        <v>817</v>
      </c>
      <c r="G1444" s="47" t="s">
        <v>2907</v>
      </c>
      <c r="H1444" s="4"/>
    </row>
    <row r="1445" spans="1:8" ht="19" thickTop="1" thickBot="1" x14ac:dyDescent="0.25">
      <c r="A1445" s="40">
        <v>89041</v>
      </c>
      <c r="B1445" s="49" t="s">
        <v>1365</v>
      </c>
      <c r="C1445" s="35"/>
      <c r="D1445" s="36">
        <v>935</v>
      </c>
      <c r="E1445" s="37">
        <v>1</v>
      </c>
      <c r="F1445" s="38" t="s">
        <v>817</v>
      </c>
      <c r="G1445" s="47" t="s">
        <v>2908</v>
      </c>
      <c r="H1445" s="4"/>
    </row>
    <row r="1446" spans="1:8" ht="19" thickTop="1" thickBot="1" x14ac:dyDescent="0.25">
      <c r="A1446" s="40">
        <v>89045</v>
      </c>
      <c r="B1446" s="49" t="s">
        <v>1366</v>
      </c>
      <c r="C1446" s="35"/>
      <c r="D1446" s="36">
        <v>19.899999999999999</v>
      </c>
      <c r="E1446" s="37">
        <v>1</v>
      </c>
      <c r="F1446" s="38" t="s">
        <v>817</v>
      </c>
      <c r="G1446" s="47" t="s">
        <v>2909</v>
      </c>
      <c r="H1446" s="4"/>
    </row>
    <row r="1447" spans="1:8" ht="19" thickTop="1" thickBot="1" x14ac:dyDescent="0.25">
      <c r="A1447" s="40">
        <v>89050</v>
      </c>
      <c r="B1447" s="49" t="s">
        <v>1367</v>
      </c>
      <c r="C1447" s="35"/>
      <c r="D1447" s="36">
        <v>1990</v>
      </c>
      <c r="E1447" s="37">
        <v>1</v>
      </c>
      <c r="F1447" s="38" t="s">
        <v>817</v>
      </c>
      <c r="G1447" s="47" t="s">
        <v>2910</v>
      </c>
      <c r="H1447" s="4"/>
    </row>
    <row r="1448" spans="1:8" ht="19" thickTop="1" thickBot="1" x14ac:dyDescent="0.25">
      <c r="A1448" s="40">
        <v>89051</v>
      </c>
      <c r="B1448" s="49" t="s">
        <v>1368</v>
      </c>
      <c r="C1448" s="35"/>
      <c r="D1448" s="36">
        <v>1750</v>
      </c>
      <c r="E1448" s="37">
        <v>1</v>
      </c>
      <c r="F1448" s="38" t="s">
        <v>817</v>
      </c>
      <c r="G1448" s="47" t="s">
        <v>2911</v>
      </c>
      <c r="H1448" s="4"/>
    </row>
    <row r="1449" spans="1:8" ht="19" thickTop="1" thickBot="1" x14ac:dyDescent="0.25">
      <c r="A1449" s="40">
        <v>89052</v>
      </c>
      <c r="B1449" s="49" t="s">
        <v>1369</v>
      </c>
      <c r="C1449" s="35"/>
      <c r="D1449" s="36">
        <v>1495</v>
      </c>
      <c r="E1449" s="37">
        <v>1</v>
      </c>
      <c r="F1449" s="38" t="s">
        <v>817</v>
      </c>
      <c r="G1449" s="47" t="s">
        <v>2912</v>
      </c>
      <c r="H1449" s="4"/>
    </row>
    <row r="1450" spans="1:8" ht="19" thickTop="1" thickBot="1" x14ac:dyDescent="0.25">
      <c r="A1450" s="40">
        <v>89053</v>
      </c>
      <c r="B1450" s="49" t="s">
        <v>1370</v>
      </c>
      <c r="C1450" s="35"/>
      <c r="D1450" s="36">
        <v>2780</v>
      </c>
      <c r="E1450" s="37">
        <v>1</v>
      </c>
      <c r="F1450" s="38" t="s">
        <v>817</v>
      </c>
      <c r="G1450" s="47" t="s">
        <v>2913</v>
      </c>
      <c r="H1450" s="4"/>
    </row>
    <row r="1451" spans="1:8" ht="19" thickTop="1" thickBot="1" x14ac:dyDescent="0.25">
      <c r="A1451" s="40">
        <v>89057</v>
      </c>
      <c r="B1451" s="49" t="s">
        <v>1371</v>
      </c>
      <c r="C1451" s="35"/>
      <c r="D1451" s="36">
        <v>69</v>
      </c>
      <c r="E1451" s="37">
        <v>1</v>
      </c>
      <c r="F1451" s="38" t="s">
        <v>817</v>
      </c>
      <c r="G1451" s="47" t="s">
        <v>2914</v>
      </c>
      <c r="H1451" s="4"/>
    </row>
    <row r="1452" spans="1:8" ht="19" thickTop="1" thickBot="1" x14ac:dyDescent="0.25">
      <c r="A1452" s="40">
        <v>89058</v>
      </c>
      <c r="B1452" s="49" t="s">
        <v>1371</v>
      </c>
      <c r="C1452" s="35"/>
      <c r="D1452" s="36">
        <v>79</v>
      </c>
      <c r="E1452" s="37">
        <v>1</v>
      </c>
      <c r="F1452" s="38" t="s">
        <v>817</v>
      </c>
      <c r="G1452" s="47" t="s">
        <v>2915</v>
      </c>
      <c r="H1452" s="4"/>
    </row>
    <row r="1453" spans="1:8" ht="19" thickTop="1" thickBot="1" x14ac:dyDescent="0.25">
      <c r="A1453" s="40">
        <v>89059</v>
      </c>
      <c r="B1453" s="49" t="s">
        <v>1372</v>
      </c>
      <c r="C1453" s="35"/>
      <c r="D1453" s="36">
        <v>89</v>
      </c>
      <c r="E1453" s="37">
        <v>1</v>
      </c>
      <c r="F1453" s="38" t="s">
        <v>817</v>
      </c>
      <c r="G1453" s="47" t="s">
        <v>2916</v>
      </c>
      <c r="H1453" s="4"/>
    </row>
    <row r="1454" spans="1:8" ht="19" thickTop="1" thickBot="1" x14ac:dyDescent="0.25">
      <c r="A1454" s="40">
        <v>89060</v>
      </c>
      <c r="B1454" s="49" t="s">
        <v>1373</v>
      </c>
      <c r="C1454" s="35"/>
      <c r="D1454" s="36">
        <v>79</v>
      </c>
      <c r="E1454" s="37">
        <v>1</v>
      </c>
      <c r="F1454" s="38" t="s">
        <v>817</v>
      </c>
      <c r="G1454" s="47" t="s">
        <v>2917</v>
      </c>
      <c r="H1454" s="4"/>
    </row>
    <row r="1455" spans="1:8" ht="19" thickTop="1" thickBot="1" x14ac:dyDescent="0.25">
      <c r="A1455" s="40">
        <v>89061</v>
      </c>
      <c r="B1455" s="49" t="s">
        <v>1373</v>
      </c>
      <c r="C1455" s="35"/>
      <c r="D1455" s="36">
        <v>89</v>
      </c>
      <c r="E1455" s="37">
        <v>1</v>
      </c>
      <c r="F1455" s="38" t="s">
        <v>817</v>
      </c>
      <c r="G1455" s="47" t="s">
        <v>2918</v>
      </c>
      <c r="H1455" s="4"/>
    </row>
    <row r="1456" spans="1:8" ht="19" thickTop="1" thickBot="1" x14ac:dyDescent="0.25">
      <c r="A1456" s="40">
        <v>89062</v>
      </c>
      <c r="B1456" s="49" t="s">
        <v>1374</v>
      </c>
      <c r="C1456" s="35"/>
      <c r="D1456" s="36">
        <v>1090</v>
      </c>
      <c r="E1456" s="37">
        <v>1</v>
      </c>
      <c r="F1456" s="38" t="s">
        <v>817</v>
      </c>
      <c r="G1456" s="47" t="s">
        <v>2919</v>
      </c>
      <c r="H1456" s="4"/>
    </row>
    <row r="1457" spans="1:8" ht="19" thickTop="1" thickBot="1" x14ac:dyDescent="0.25">
      <c r="A1457" s="40">
        <v>89063</v>
      </c>
      <c r="B1457" s="49" t="s">
        <v>1375</v>
      </c>
      <c r="C1457" s="35"/>
      <c r="D1457" s="36">
        <v>299</v>
      </c>
      <c r="E1457" s="37">
        <v>1</v>
      </c>
      <c r="F1457" s="38" t="s">
        <v>817</v>
      </c>
      <c r="G1457" s="47" t="s">
        <v>2920</v>
      </c>
      <c r="H1457" s="4"/>
    </row>
    <row r="1458" spans="1:8" ht="19" thickTop="1" thickBot="1" x14ac:dyDescent="0.25">
      <c r="A1458" s="40">
        <v>89064</v>
      </c>
      <c r="B1458" s="49" t="s">
        <v>1376</v>
      </c>
      <c r="C1458" s="35"/>
      <c r="D1458" s="36">
        <v>1390</v>
      </c>
      <c r="E1458" s="37">
        <v>1</v>
      </c>
      <c r="F1458" s="38" t="s">
        <v>817</v>
      </c>
      <c r="G1458" s="47" t="s">
        <v>2921</v>
      </c>
      <c r="H1458" s="4"/>
    </row>
    <row r="1459" spans="1:8" ht="19" thickTop="1" thickBot="1" x14ac:dyDescent="0.25">
      <c r="A1459" s="40">
        <v>89065</v>
      </c>
      <c r="B1459" s="49" t="s">
        <v>1377</v>
      </c>
      <c r="C1459" s="35"/>
      <c r="D1459" s="36">
        <v>1098</v>
      </c>
      <c r="E1459" s="37">
        <v>1</v>
      </c>
      <c r="F1459" s="38" t="s">
        <v>817</v>
      </c>
      <c r="G1459" s="47" t="s">
        <v>2922</v>
      </c>
      <c r="H1459" s="4"/>
    </row>
    <row r="1460" spans="1:8" ht="19" thickTop="1" thickBot="1" x14ac:dyDescent="0.25">
      <c r="A1460" s="40">
        <v>89066</v>
      </c>
      <c r="B1460" s="49" t="s">
        <v>1378</v>
      </c>
      <c r="C1460" s="35"/>
      <c r="D1460" s="36">
        <v>649</v>
      </c>
      <c r="E1460" s="37">
        <v>1</v>
      </c>
      <c r="F1460" s="38" t="s">
        <v>817</v>
      </c>
      <c r="G1460" s="47" t="s">
        <v>2923</v>
      </c>
      <c r="H1460" s="4"/>
    </row>
    <row r="1461" spans="1:8" ht="19" thickTop="1" thickBot="1" x14ac:dyDescent="0.25">
      <c r="A1461" s="40">
        <v>89067</v>
      </c>
      <c r="B1461" s="49" t="s">
        <v>1379</v>
      </c>
      <c r="C1461" s="35"/>
      <c r="D1461" s="36">
        <v>35</v>
      </c>
      <c r="E1461" s="37">
        <v>1</v>
      </c>
      <c r="F1461" s="38" t="s">
        <v>817</v>
      </c>
      <c r="G1461" s="47" t="s">
        <v>2924</v>
      </c>
      <c r="H1461" s="4"/>
    </row>
    <row r="1462" spans="1:8" ht="19" thickTop="1" thickBot="1" x14ac:dyDescent="0.25">
      <c r="A1462" s="40">
        <v>89068</v>
      </c>
      <c r="B1462" s="49" t="s">
        <v>1380</v>
      </c>
      <c r="C1462" s="35"/>
      <c r="D1462" s="36">
        <v>499</v>
      </c>
      <c r="E1462" s="37">
        <v>1</v>
      </c>
      <c r="F1462" s="38" t="s">
        <v>817</v>
      </c>
      <c r="G1462" s="47" t="s">
        <v>2925</v>
      </c>
      <c r="H1462" s="4"/>
    </row>
    <row r="1463" spans="1:8" ht="19" thickTop="1" thickBot="1" x14ac:dyDescent="0.25">
      <c r="A1463" s="40">
        <v>89075</v>
      </c>
      <c r="B1463" s="49" t="s">
        <v>1381</v>
      </c>
      <c r="C1463" s="35"/>
      <c r="D1463" s="36">
        <v>1578</v>
      </c>
      <c r="E1463" s="37">
        <v>1</v>
      </c>
      <c r="F1463" s="38" t="s">
        <v>817</v>
      </c>
      <c r="G1463" s="47" t="s">
        <v>2926</v>
      </c>
      <c r="H1463" s="4"/>
    </row>
    <row r="1464" spans="1:8" ht="19" thickTop="1" thickBot="1" x14ac:dyDescent="0.25">
      <c r="A1464" s="40">
        <v>89076</v>
      </c>
      <c r="B1464" s="49" t="s">
        <v>1382</v>
      </c>
      <c r="C1464" s="35"/>
      <c r="D1464" s="36">
        <v>15940</v>
      </c>
      <c r="E1464" s="37">
        <v>1</v>
      </c>
      <c r="F1464" s="38" t="s">
        <v>817</v>
      </c>
      <c r="G1464" s="47" t="s">
        <v>2927</v>
      </c>
      <c r="H1464" s="4"/>
    </row>
    <row r="1465" spans="1:8" ht="19" thickTop="1" thickBot="1" x14ac:dyDescent="0.25">
      <c r="A1465" s="40">
        <v>89080</v>
      </c>
      <c r="B1465" s="49" t="s">
        <v>1383</v>
      </c>
      <c r="C1465" s="35"/>
      <c r="D1465" s="36">
        <v>3150</v>
      </c>
      <c r="E1465" s="37">
        <v>1</v>
      </c>
      <c r="F1465" s="38" t="s">
        <v>817</v>
      </c>
      <c r="G1465" s="47" t="s">
        <v>2928</v>
      </c>
      <c r="H1465" s="4"/>
    </row>
    <row r="1466" spans="1:8" ht="19" thickTop="1" thickBot="1" x14ac:dyDescent="0.25">
      <c r="A1466" s="40">
        <v>89081</v>
      </c>
      <c r="B1466" s="49" t="s">
        <v>1384</v>
      </c>
      <c r="C1466" s="35"/>
      <c r="D1466" s="36">
        <v>3150</v>
      </c>
      <c r="E1466" s="37">
        <v>1</v>
      </c>
      <c r="F1466" s="38" t="s">
        <v>817</v>
      </c>
      <c r="G1466" s="47" t="s">
        <v>2929</v>
      </c>
      <c r="H1466" s="4"/>
    </row>
    <row r="1467" spans="1:8" ht="19" thickTop="1" thickBot="1" x14ac:dyDescent="0.25">
      <c r="A1467" s="40">
        <v>89082</v>
      </c>
      <c r="B1467" s="49" t="s">
        <v>1385</v>
      </c>
      <c r="C1467" s="35"/>
      <c r="D1467" s="36">
        <v>540</v>
      </c>
      <c r="E1467" s="37">
        <v>1</v>
      </c>
      <c r="F1467" s="38" t="s">
        <v>817</v>
      </c>
      <c r="G1467" s="47" t="s">
        <v>2930</v>
      </c>
      <c r="H1467" s="4"/>
    </row>
    <row r="1468" spans="1:8" ht="19" thickTop="1" thickBot="1" x14ac:dyDescent="0.25">
      <c r="A1468" s="40">
        <v>89083</v>
      </c>
      <c r="B1468" s="49" t="s">
        <v>1386</v>
      </c>
      <c r="C1468" s="35"/>
      <c r="D1468" s="36">
        <v>10550</v>
      </c>
      <c r="E1468" s="37">
        <v>1</v>
      </c>
      <c r="F1468" s="38" t="s">
        <v>817</v>
      </c>
      <c r="G1468" s="47" t="s">
        <v>2931</v>
      </c>
      <c r="H1468" s="4"/>
    </row>
    <row r="1469" spans="1:8" ht="19" thickTop="1" thickBot="1" x14ac:dyDescent="0.25">
      <c r="A1469" s="40">
        <v>89090</v>
      </c>
      <c r="B1469" s="49" t="s">
        <v>1387</v>
      </c>
      <c r="C1469" s="35"/>
      <c r="D1469" s="36">
        <v>2699</v>
      </c>
      <c r="E1469" s="37">
        <v>1</v>
      </c>
      <c r="F1469" s="38" t="s">
        <v>817</v>
      </c>
      <c r="G1469" s="47" t="s">
        <v>2932</v>
      </c>
      <c r="H1469" s="4"/>
    </row>
    <row r="1470" spans="1:8" ht="19" thickTop="1" thickBot="1" x14ac:dyDescent="0.25">
      <c r="A1470" s="40">
        <v>89091</v>
      </c>
      <c r="B1470" s="49" t="s">
        <v>1388</v>
      </c>
      <c r="C1470" s="35"/>
      <c r="D1470" s="36">
        <v>3050</v>
      </c>
      <c r="E1470" s="37">
        <v>1</v>
      </c>
      <c r="F1470" s="38" t="s">
        <v>817</v>
      </c>
      <c r="G1470" s="47" t="s">
        <v>2933</v>
      </c>
      <c r="H1470" s="4"/>
    </row>
    <row r="1471" spans="1:8" ht="19" thickTop="1" thickBot="1" x14ac:dyDescent="0.25">
      <c r="A1471" s="40">
        <v>89092</v>
      </c>
      <c r="B1471" s="49" t="s">
        <v>1389</v>
      </c>
      <c r="C1471" s="35"/>
      <c r="D1471" s="36">
        <v>7490</v>
      </c>
      <c r="E1471" s="37">
        <v>1</v>
      </c>
      <c r="F1471" s="38" t="s">
        <v>817</v>
      </c>
      <c r="G1471" s="47" t="s">
        <v>2934</v>
      </c>
      <c r="H1471" s="4"/>
    </row>
    <row r="1472" spans="1:8" ht="19" thickTop="1" thickBot="1" x14ac:dyDescent="0.25">
      <c r="A1472" s="40">
        <v>89093</v>
      </c>
      <c r="B1472" s="49" t="s">
        <v>1390</v>
      </c>
      <c r="C1472" s="35"/>
      <c r="D1472" s="36">
        <v>8650</v>
      </c>
      <c r="E1472" s="37">
        <v>1</v>
      </c>
      <c r="F1472" s="38" t="s">
        <v>817</v>
      </c>
      <c r="G1472" s="47" t="s">
        <v>2935</v>
      </c>
      <c r="H1472" s="4"/>
    </row>
    <row r="1473" spans="1:8" ht="19" thickTop="1" thickBot="1" x14ac:dyDescent="0.25">
      <c r="A1473" s="40">
        <v>89101</v>
      </c>
      <c r="B1473" s="49" t="s">
        <v>1391</v>
      </c>
      <c r="C1473" s="35"/>
      <c r="D1473" s="36">
        <v>185</v>
      </c>
      <c r="E1473" s="37">
        <v>1</v>
      </c>
      <c r="F1473" s="38" t="s">
        <v>817</v>
      </c>
      <c r="G1473" s="47" t="s">
        <v>2936</v>
      </c>
      <c r="H1473" s="4"/>
    </row>
    <row r="1474" spans="1:8" ht="19" thickTop="1" thickBot="1" x14ac:dyDescent="0.25">
      <c r="A1474" s="40">
        <v>89102</v>
      </c>
      <c r="B1474" s="49" t="s">
        <v>1392</v>
      </c>
      <c r="C1474" s="35"/>
      <c r="D1474" s="36">
        <v>99</v>
      </c>
      <c r="E1474" s="37">
        <v>1</v>
      </c>
      <c r="F1474" s="38" t="s">
        <v>817</v>
      </c>
      <c r="G1474" s="47" t="s">
        <v>2937</v>
      </c>
      <c r="H1474" s="4"/>
    </row>
    <row r="1475" spans="1:8" ht="19" thickTop="1" thickBot="1" x14ac:dyDescent="0.25">
      <c r="A1475" s="40">
        <v>89103</v>
      </c>
      <c r="B1475" s="49" t="s">
        <v>1393</v>
      </c>
      <c r="C1475" s="35"/>
      <c r="D1475" s="36">
        <v>25.5</v>
      </c>
      <c r="E1475" s="37">
        <v>1</v>
      </c>
      <c r="F1475" s="38" t="s">
        <v>817</v>
      </c>
      <c r="G1475" s="47" t="s">
        <v>2938</v>
      </c>
      <c r="H1475" s="4"/>
    </row>
    <row r="1476" spans="1:8" ht="19" thickTop="1" thickBot="1" x14ac:dyDescent="0.25">
      <c r="A1476" s="40">
        <v>89104</v>
      </c>
      <c r="B1476" s="49" t="s">
        <v>1394</v>
      </c>
      <c r="C1476" s="35"/>
      <c r="D1476" s="36">
        <v>25.5</v>
      </c>
      <c r="E1476" s="37">
        <v>1</v>
      </c>
      <c r="F1476" s="38" t="s">
        <v>817</v>
      </c>
      <c r="G1476" s="47" t="s">
        <v>2939</v>
      </c>
      <c r="H1476" s="4"/>
    </row>
    <row r="1477" spans="1:8" ht="19" thickTop="1" thickBot="1" x14ac:dyDescent="0.25">
      <c r="A1477" s="40">
        <v>89105</v>
      </c>
      <c r="B1477" s="49" t="s">
        <v>1395</v>
      </c>
      <c r="C1477" s="35"/>
      <c r="D1477" s="36">
        <v>29.8</v>
      </c>
      <c r="E1477" s="37">
        <v>1</v>
      </c>
      <c r="F1477" s="38" t="s">
        <v>817</v>
      </c>
      <c r="G1477" s="47" t="s">
        <v>2940</v>
      </c>
      <c r="H1477" s="4"/>
    </row>
    <row r="1478" spans="1:8" ht="19" thickTop="1" thickBot="1" x14ac:dyDescent="0.25">
      <c r="A1478" s="40">
        <v>89201</v>
      </c>
      <c r="B1478" s="49" t="s">
        <v>1396</v>
      </c>
      <c r="C1478" s="35"/>
      <c r="D1478" s="36">
        <v>3995</v>
      </c>
      <c r="E1478" s="37">
        <v>1</v>
      </c>
      <c r="F1478" s="38" t="s">
        <v>817</v>
      </c>
      <c r="G1478" s="47" t="s">
        <v>2941</v>
      </c>
      <c r="H1478" s="4"/>
    </row>
    <row r="1479" spans="1:8" ht="19" thickTop="1" thickBot="1" x14ac:dyDescent="0.25">
      <c r="A1479" s="40">
        <v>89202</v>
      </c>
      <c r="B1479" s="49" t="s">
        <v>1397</v>
      </c>
      <c r="C1479" s="35"/>
      <c r="D1479" s="36">
        <v>459</v>
      </c>
      <c r="E1479" s="37">
        <v>1</v>
      </c>
      <c r="F1479" s="38" t="s">
        <v>817</v>
      </c>
      <c r="G1479" s="47" t="s">
        <v>2942</v>
      </c>
      <c r="H1479" s="4"/>
    </row>
    <row r="1480" spans="1:8" ht="19" thickTop="1" thickBot="1" x14ac:dyDescent="0.25">
      <c r="A1480" s="40">
        <v>89203</v>
      </c>
      <c r="B1480" s="49" t="s">
        <v>1398</v>
      </c>
      <c r="C1480" s="35"/>
      <c r="D1480" s="36">
        <v>69.5</v>
      </c>
      <c r="E1480" s="37">
        <v>1</v>
      </c>
      <c r="F1480" s="38" t="s">
        <v>817</v>
      </c>
      <c r="G1480" s="47" t="s">
        <v>2943</v>
      </c>
      <c r="H1480" s="4"/>
    </row>
    <row r="1481" spans="1:8" ht="19" thickTop="1" thickBot="1" x14ac:dyDescent="0.25">
      <c r="A1481" s="40">
        <v>89204</v>
      </c>
      <c r="B1481" s="49" t="s">
        <v>1399</v>
      </c>
      <c r="C1481" s="35"/>
      <c r="D1481" s="36">
        <v>79.900000000000006</v>
      </c>
      <c r="E1481" s="37">
        <v>1</v>
      </c>
      <c r="F1481" s="38" t="s">
        <v>817</v>
      </c>
      <c r="G1481" s="47" t="s">
        <v>2944</v>
      </c>
      <c r="H1481" s="4"/>
    </row>
    <row r="1482" spans="1:8" ht="19" thickTop="1" thickBot="1" x14ac:dyDescent="0.25">
      <c r="A1482" s="40">
        <v>89205</v>
      </c>
      <c r="B1482" s="49" t="s">
        <v>1400</v>
      </c>
      <c r="C1482" s="35"/>
      <c r="D1482" s="36">
        <v>39.5</v>
      </c>
      <c r="E1482" s="37">
        <v>1</v>
      </c>
      <c r="F1482" s="38" t="s">
        <v>817</v>
      </c>
      <c r="G1482" s="47" t="s">
        <v>2945</v>
      </c>
      <c r="H1482" s="4"/>
    </row>
    <row r="1483" spans="1:8" ht="19" thickTop="1" thickBot="1" x14ac:dyDescent="0.25">
      <c r="A1483" s="40">
        <v>89206</v>
      </c>
      <c r="B1483" s="49" t="s">
        <v>1401</v>
      </c>
      <c r="C1483" s="35"/>
      <c r="D1483" s="36">
        <v>49.5</v>
      </c>
      <c r="E1483" s="37">
        <v>1</v>
      </c>
      <c r="F1483" s="38" t="s">
        <v>817</v>
      </c>
      <c r="G1483" s="47" t="s">
        <v>2946</v>
      </c>
      <c r="H1483" s="4"/>
    </row>
    <row r="1484" spans="1:8" ht="19" thickTop="1" thickBot="1" x14ac:dyDescent="0.25">
      <c r="A1484" s="40">
        <v>89209</v>
      </c>
      <c r="B1484" s="49" t="s">
        <v>1402</v>
      </c>
      <c r="C1484" s="35"/>
      <c r="D1484" s="36">
        <v>45</v>
      </c>
      <c r="E1484" s="37">
        <v>1</v>
      </c>
      <c r="F1484" s="38" t="s">
        <v>1403</v>
      </c>
      <c r="G1484" s="47" t="s">
        <v>2947</v>
      </c>
      <c r="H1484" s="4"/>
    </row>
    <row r="1485" spans="1:8" ht="19" thickTop="1" thickBot="1" x14ac:dyDescent="0.25">
      <c r="A1485" s="40">
        <v>89210</v>
      </c>
      <c r="B1485" s="49" t="s">
        <v>1404</v>
      </c>
      <c r="C1485" s="35"/>
      <c r="D1485" s="36">
        <v>95</v>
      </c>
      <c r="E1485" s="37">
        <v>1</v>
      </c>
      <c r="F1485" s="38" t="s">
        <v>1403</v>
      </c>
      <c r="G1485" s="47" t="s">
        <v>2948</v>
      </c>
      <c r="H1485" s="4"/>
    </row>
    <row r="1486" spans="1:8" ht="19" thickTop="1" thickBot="1" x14ac:dyDescent="0.25">
      <c r="A1486" s="40">
        <v>89212</v>
      </c>
      <c r="B1486" s="49" t="s">
        <v>1405</v>
      </c>
      <c r="C1486" s="35"/>
      <c r="D1486" s="36">
        <v>99.9</v>
      </c>
      <c r="E1486" s="37">
        <v>1</v>
      </c>
      <c r="F1486" s="38" t="s">
        <v>1403</v>
      </c>
      <c r="G1486" s="47" t="s">
        <v>2949</v>
      </c>
      <c r="H1486" s="4"/>
    </row>
    <row r="1487" spans="1:8" ht="19" thickTop="1" thickBot="1" x14ac:dyDescent="0.25">
      <c r="A1487" s="40">
        <v>89215</v>
      </c>
      <c r="B1487" s="49" t="s">
        <v>1406</v>
      </c>
      <c r="C1487" s="35"/>
      <c r="D1487" s="36">
        <v>24.9</v>
      </c>
      <c r="E1487" s="37">
        <v>1</v>
      </c>
      <c r="F1487" s="38" t="s">
        <v>817</v>
      </c>
      <c r="G1487" s="47" t="s">
        <v>2950</v>
      </c>
      <c r="H1487" s="4"/>
    </row>
    <row r="1488" spans="1:8" ht="19" thickTop="1" thickBot="1" x14ac:dyDescent="0.25">
      <c r="A1488" s="40">
        <v>89219</v>
      </c>
      <c r="B1488" s="49" t="s">
        <v>1407</v>
      </c>
      <c r="C1488" s="35"/>
      <c r="D1488" s="36">
        <v>27.9</v>
      </c>
      <c r="E1488" s="37">
        <v>1</v>
      </c>
      <c r="F1488" s="38" t="s">
        <v>1403</v>
      </c>
      <c r="G1488" s="47" t="s">
        <v>2951</v>
      </c>
      <c r="H1488" s="4"/>
    </row>
    <row r="1489" spans="1:8" ht="19" thickTop="1" thickBot="1" x14ac:dyDescent="0.25">
      <c r="A1489" s="40">
        <v>89301</v>
      </c>
      <c r="B1489" s="49" t="s">
        <v>1408</v>
      </c>
      <c r="C1489" s="35"/>
      <c r="D1489" s="36">
        <v>23.2</v>
      </c>
      <c r="E1489" s="37">
        <v>1</v>
      </c>
      <c r="F1489" s="38" t="s">
        <v>779</v>
      </c>
      <c r="G1489" s="47" t="s">
        <v>2952</v>
      </c>
      <c r="H1489" s="4"/>
    </row>
    <row r="1490" spans="1:8" ht="19" thickTop="1" thickBot="1" x14ac:dyDescent="0.25">
      <c r="A1490" s="40">
        <v>89302</v>
      </c>
      <c r="B1490" s="49" t="s">
        <v>1409</v>
      </c>
      <c r="C1490" s="35"/>
      <c r="D1490" s="36">
        <v>26.4</v>
      </c>
      <c r="E1490" s="37">
        <v>1</v>
      </c>
      <c r="F1490" s="38" t="s">
        <v>779</v>
      </c>
      <c r="G1490" s="47" t="s">
        <v>2953</v>
      </c>
      <c r="H1490" s="4"/>
    </row>
    <row r="1491" spans="1:8" ht="19" thickTop="1" thickBot="1" x14ac:dyDescent="0.25">
      <c r="A1491" s="40">
        <v>89303</v>
      </c>
      <c r="B1491" s="49" t="s">
        <v>1410</v>
      </c>
      <c r="C1491" s="35"/>
      <c r="D1491" s="36">
        <v>29.6</v>
      </c>
      <c r="E1491" s="37">
        <v>1</v>
      </c>
      <c r="F1491" s="38" t="s">
        <v>779</v>
      </c>
      <c r="G1491" s="47" t="s">
        <v>2954</v>
      </c>
      <c r="H1491" s="4"/>
    </row>
    <row r="1492" spans="1:8" ht="19" thickTop="1" thickBot="1" x14ac:dyDescent="0.25">
      <c r="A1492" s="40">
        <v>89304</v>
      </c>
      <c r="B1492" s="49" t="s">
        <v>1411</v>
      </c>
      <c r="C1492" s="35"/>
      <c r="D1492" s="36">
        <v>32.799999999999997</v>
      </c>
      <c r="E1492" s="37">
        <v>1</v>
      </c>
      <c r="F1492" s="38" t="s">
        <v>779</v>
      </c>
      <c r="G1492" s="47" t="s">
        <v>2955</v>
      </c>
      <c r="H1492" s="4"/>
    </row>
    <row r="1493" spans="1:8" ht="19" thickTop="1" thickBot="1" x14ac:dyDescent="0.25">
      <c r="A1493" s="40">
        <v>89305</v>
      </c>
      <c r="B1493" s="49" t="s">
        <v>1412</v>
      </c>
      <c r="C1493" s="35"/>
      <c r="D1493" s="36">
        <v>36</v>
      </c>
      <c r="E1493" s="37">
        <v>1</v>
      </c>
      <c r="F1493" s="38" t="s">
        <v>779</v>
      </c>
      <c r="G1493" s="47" t="s">
        <v>2956</v>
      </c>
      <c r="H1493" s="4"/>
    </row>
    <row r="1494" spans="1:8" ht="19" thickTop="1" thickBot="1" x14ac:dyDescent="0.25">
      <c r="A1494" s="40">
        <v>89306</v>
      </c>
      <c r="B1494" s="49" t="s">
        <v>1413</v>
      </c>
      <c r="C1494" s="35"/>
      <c r="D1494" s="36">
        <v>39.200000000000003</v>
      </c>
      <c r="E1494" s="37">
        <v>1</v>
      </c>
      <c r="F1494" s="38" t="s">
        <v>779</v>
      </c>
      <c r="G1494" s="47" t="s">
        <v>2957</v>
      </c>
      <c r="H1494" s="4"/>
    </row>
    <row r="1495" spans="1:8" ht="19" thickTop="1" thickBot="1" x14ac:dyDescent="0.25">
      <c r="A1495" s="40">
        <v>89307</v>
      </c>
      <c r="B1495" s="49" t="s">
        <v>1414</v>
      </c>
      <c r="C1495" s="35"/>
      <c r="D1495" s="36">
        <v>42.4</v>
      </c>
      <c r="E1495" s="37">
        <v>1</v>
      </c>
      <c r="F1495" s="38" t="s">
        <v>779</v>
      </c>
      <c r="G1495" s="47" t="s">
        <v>2958</v>
      </c>
      <c r="H1495" s="4"/>
    </row>
    <row r="1496" spans="1:8" ht="19" thickTop="1" thickBot="1" x14ac:dyDescent="0.25">
      <c r="A1496" s="40">
        <v>89308</v>
      </c>
      <c r="B1496" s="49" t="s">
        <v>1415</v>
      </c>
      <c r="C1496" s="35"/>
      <c r="D1496" s="36">
        <v>47.2</v>
      </c>
      <c r="E1496" s="37">
        <v>1</v>
      </c>
      <c r="F1496" s="38" t="s">
        <v>779</v>
      </c>
      <c r="G1496" s="47" t="s">
        <v>2959</v>
      </c>
      <c r="H1496" s="4"/>
    </row>
    <row r="1497" spans="1:8" ht="19" thickTop="1" thickBot="1" x14ac:dyDescent="0.25">
      <c r="A1497" s="40">
        <v>89309</v>
      </c>
      <c r="B1497" s="49" t="s">
        <v>1416</v>
      </c>
      <c r="C1497" s="35"/>
      <c r="D1497" s="36">
        <v>53.6</v>
      </c>
      <c r="E1497" s="37">
        <v>1</v>
      </c>
      <c r="F1497" s="38" t="s">
        <v>779</v>
      </c>
      <c r="G1497" s="47" t="s">
        <v>2960</v>
      </c>
      <c r="H1497" s="4"/>
    </row>
    <row r="1498" spans="1:8" ht="19" thickTop="1" thickBot="1" x14ac:dyDescent="0.25">
      <c r="A1498" s="40">
        <v>89311</v>
      </c>
      <c r="B1498" s="49" t="s">
        <v>1417</v>
      </c>
      <c r="C1498" s="35"/>
      <c r="D1498" s="36">
        <v>0.4</v>
      </c>
      <c r="E1498" s="37">
        <v>1</v>
      </c>
      <c r="F1498" s="38" t="s">
        <v>817</v>
      </c>
      <c r="G1498" s="47" t="s">
        <v>2961</v>
      </c>
      <c r="H1498" s="4"/>
    </row>
    <row r="1499" spans="1:8" ht="19" thickTop="1" thickBot="1" x14ac:dyDescent="0.25">
      <c r="A1499" s="40">
        <v>89312</v>
      </c>
      <c r="B1499" s="49" t="s">
        <v>1418</v>
      </c>
      <c r="C1499" s="35"/>
      <c r="D1499" s="36">
        <v>0.45</v>
      </c>
      <c r="E1499" s="37">
        <v>1</v>
      </c>
      <c r="F1499" s="38" t="s">
        <v>817</v>
      </c>
      <c r="G1499" s="47" t="s">
        <v>2962</v>
      </c>
      <c r="H1499" s="4"/>
    </row>
    <row r="1500" spans="1:8" ht="19" thickTop="1" thickBot="1" x14ac:dyDescent="0.25">
      <c r="A1500" s="40">
        <v>89313</v>
      </c>
      <c r="B1500" s="49" t="s">
        <v>1419</v>
      </c>
      <c r="C1500" s="35"/>
      <c r="D1500" s="36">
        <v>0.45</v>
      </c>
      <c r="E1500" s="37">
        <v>1</v>
      </c>
      <c r="F1500" s="38" t="s">
        <v>817</v>
      </c>
      <c r="G1500" s="47" t="s">
        <v>2963</v>
      </c>
      <c r="H1500" s="4"/>
    </row>
    <row r="1501" spans="1:8" ht="19" thickTop="1" thickBot="1" x14ac:dyDescent="0.25">
      <c r="A1501" s="40">
        <v>89314</v>
      </c>
      <c r="B1501" s="49" t="s">
        <v>1420</v>
      </c>
      <c r="C1501" s="35"/>
      <c r="D1501" s="36">
        <v>0.53</v>
      </c>
      <c r="E1501" s="37">
        <v>1</v>
      </c>
      <c r="F1501" s="38" t="s">
        <v>817</v>
      </c>
      <c r="G1501" s="47" t="s">
        <v>2964</v>
      </c>
      <c r="H1501" s="4"/>
    </row>
    <row r="1502" spans="1:8" ht="19" thickTop="1" thickBot="1" x14ac:dyDescent="0.25">
      <c r="A1502" s="40">
        <v>89315</v>
      </c>
      <c r="B1502" s="49" t="s">
        <v>1421</v>
      </c>
      <c r="C1502" s="35"/>
      <c r="D1502" s="36">
        <v>0.56000000000000005</v>
      </c>
      <c r="E1502" s="37">
        <v>1</v>
      </c>
      <c r="F1502" s="38" t="s">
        <v>817</v>
      </c>
      <c r="G1502" s="47" t="s">
        <v>2965</v>
      </c>
      <c r="H1502" s="4"/>
    </row>
    <row r="1503" spans="1:8" ht="19" thickTop="1" thickBot="1" x14ac:dyDescent="0.25">
      <c r="A1503" s="40">
        <v>89316</v>
      </c>
      <c r="B1503" s="49" t="s">
        <v>1422</v>
      </c>
      <c r="C1503" s="35"/>
      <c r="D1503" s="36">
        <v>0.61</v>
      </c>
      <c r="E1503" s="37">
        <v>1</v>
      </c>
      <c r="F1503" s="38" t="s">
        <v>817</v>
      </c>
      <c r="G1503" s="47" t="s">
        <v>2966</v>
      </c>
      <c r="H1503" s="4"/>
    </row>
    <row r="1504" spans="1:8" ht="19" thickTop="1" thickBot="1" x14ac:dyDescent="0.25">
      <c r="A1504" s="40">
        <v>89317</v>
      </c>
      <c r="B1504" s="49" t="s">
        <v>1423</v>
      </c>
      <c r="C1504" s="35"/>
      <c r="D1504" s="36">
        <v>0.69</v>
      </c>
      <c r="E1504" s="37">
        <v>1</v>
      </c>
      <c r="F1504" s="38" t="s">
        <v>817</v>
      </c>
      <c r="G1504" s="47" t="s">
        <v>2967</v>
      </c>
      <c r="H1504" s="4"/>
    </row>
    <row r="1505" spans="1:8" ht="19" thickTop="1" thickBot="1" x14ac:dyDescent="0.25">
      <c r="A1505" s="40">
        <v>89318</v>
      </c>
      <c r="B1505" s="49" t="s">
        <v>1424</v>
      </c>
      <c r="C1505" s="35"/>
      <c r="D1505" s="36">
        <v>0.7</v>
      </c>
      <c r="E1505" s="37">
        <v>1</v>
      </c>
      <c r="F1505" s="38" t="s">
        <v>817</v>
      </c>
      <c r="G1505" s="47" t="s">
        <v>2968</v>
      </c>
      <c r="H1505" s="4"/>
    </row>
    <row r="1506" spans="1:8" ht="19" thickTop="1" thickBot="1" x14ac:dyDescent="0.25">
      <c r="A1506" s="40">
        <v>89319</v>
      </c>
      <c r="B1506" s="49" t="s">
        <v>1425</v>
      </c>
      <c r="C1506" s="35"/>
      <c r="D1506" s="36">
        <v>0.75</v>
      </c>
      <c r="E1506" s="37">
        <v>1</v>
      </c>
      <c r="F1506" s="38" t="s">
        <v>817</v>
      </c>
      <c r="G1506" s="47" t="s">
        <v>2969</v>
      </c>
      <c r="H1506" s="4"/>
    </row>
    <row r="1507" spans="1:8" ht="19" thickTop="1" thickBot="1" x14ac:dyDescent="0.25">
      <c r="A1507" s="40">
        <v>89331</v>
      </c>
      <c r="B1507" s="49" t="s">
        <v>1426</v>
      </c>
      <c r="C1507" s="35"/>
      <c r="D1507" s="36">
        <v>19.5</v>
      </c>
      <c r="E1507" s="37">
        <v>1</v>
      </c>
      <c r="F1507" s="38" t="s">
        <v>817</v>
      </c>
      <c r="G1507" s="47" t="s">
        <v>2970</v>
      </c>
      <c r="H1507" s="4"/>
    </row>
    <row r="1508" spans="1:8" ht="19" thickTop="1" thickBot="1" x14ac:dyDescent="0.25">
      <c r="A1508" s="40">
        <v>89332</v>
      </c>
      <c r="B1508" s="49" t="s">
        <v>1427</v>
      </c>
      <c r="C1508" s="35"/>
      <c r="D1508" s="36">
        <v>19.5</v>
      </c>
      <c r="E1508" s="37">
        <v>1</v>
      </c>
      <c r="F1508" s="38" t="s">
        <v>817</v>
      </c>
      <c r="G1508" s="47" t="s">
        <v>2971</v>
      </c>
      <c r="H1508" s="4"/>
    </row>
    <row r="1509" spans="1:8" ht="19" thickTop="1" thickBot="1" x14ac:dyDescent="0.25">
      <c r="A1509" s="40">
        <v>89333</v>
      </c>
      <c r="B1509" s="49" t="s">
        <v>1428</v>
      </c>
      <c r="C1509" s="35"/>
      <c r="D1509" s="36">
        <v>59</v>
      </c>
      <c r="E1509" s="37">
        <v>1</v>
      </c>
      <c r="F1509" s="38" t="s">
        <v>817</v>
      </c>
      <c r="G1509" s="47" t="s">
        <v>2972</v>
      </c>
      <c r="H1509" s="4"/>
    </row>
    <row r="1510" spans="1:8" ht="19" thickTop="1" thickBot="1" x14ac:dyDescent="0.25">
      <c r="A1510" s="40">
        <v>89334</v>
      </c>
      <c r="B1510" s="49" t="s">
        <v>1429</v>
      </c>
      <c r="C1510" s="35"/>
      <c r="D1510" s="36">
        <v>95.5</v>
      </c>
      <c r="E1510" s="37">
        <v>1</v>
      </c>
      <c r="F1510" s="38" t="s">
        <v>817</v>
      </c>
      <c r="G1510" s="47" t="s">
        <v>2973</v>
      </c>
      <c r="H1510" s="4"/>
    </row>
    <row r="1511" spans="1:8" ht="19" thickTop="1" thickBot="1" x14ac:dyDescent="0.25">
      <c r="A1511" s="40">
        <v>89335</v>
      </c>
      <c r="B1511" s="49" t="s">
        <v>1430</v>
      </c>
      <c r="C1511" s="35"/>
      <c r="D1511" s="36">
        <v>57.5</v>
      </c>
      <c r="E1511" s="37">
        <v>1</v>
      </c>
      <c r="F1511" s="38" t="s">
        <v>817</v>
      </c>
      <c r="G1511" s="47" t="s">
        <v>2974</v>
      </c>
      <c r="H1511" s="4"/>
    </row>
    <row r="1512" spans="1:8" ht="19" thickTop="1" thickBot="1" x14ac:dyDescent="0.25">
      <c r="A1512" s="40">
        <v>89336</v>
      </c>
      <c r="B1512" s="49" t="s">
        <v>1431</v>
      </c>
      <c r="C1512" s="35"/>
      <c r="D1512" s="36">
        <v>440</v>
      </c>
      <c r="E1512" s="37">
        <v>1</v>
      </c>
      <c r="F1512" s="38" t="s">
        <v>817</v>
      </c>
      <c r="G1512" s="47" t="s">
        <v>2975</v>
      </c>
      <c r="H1512" s="4"/>
    </row>
    <row r="1513" spans="1:8" ht="19" thickTop="1" thickBot="1" x14ac:dyDescent="0.25">
      <c r="A1513" s="40">
        <v>89337</v>
      </c>
      <c r="B1513" s="49" t="s">
        <v>1432</v>
      </c>
      <c r="C1513" s="35"/>
      <c r="D1513" s="36">
        <v>799</v>
      </c>
      <c r="E1513" s="37">
        <v>1</v>
      </c>
      <c r="F1513" s="38" t="s">
        <v>817</v>
      </c>
      <c r="G1513" s="47" t="s">
        <v>2976</v>
      </c>
      <c r="H1513" s="4"/>
    </row>
    <row r="1514" spans="1:8" ht="19" thickTop="1" thickBot="1" x14ac:dyDescent="0.25">
      <c r="A1514" s="40">
        <v>89338</v>
      </c>
      <c r="B1514" s="49" t="s">
        <v>1433</v>
      </c>
      <c r="C1514" s="35"/>
      <c r="D1514" s="36">
        <v>935</v>
      </c>
      <c r="E1514" s="37">
        <v>1</v>
      </c>
      <c r="F1514" s="38" t="s">
        <v>817</v>
      </c>
      <c r="G1514" s="47" t="s">
        <v>2977</v>
      </c>
      <c r="H1514" s="4"/>
    </row>
    <row r="1515" spans="1:8" ht="19" thickTop="1" thickBot="1" x14ac:dyDescent="0.25">
      <c r="A1515" s="40">
        <v>89341</v>
      </c>
      <c r="B1515" s="49" t="s">
        <v>1434</v>
      </c>
      <c r="C1515" s="35"/>
      <c r="D1515" s="36">
        <v>12.9</v>
      </c>
      <c r="E1515" s="37">
        <v>1</v>
      </c>
      <c r="F1515" s="38" t="s">
        <v>817</v>
      </c>
      <c r="G1515" s="47" t="s">
        <v>2978</v>
      </c>
      <c r="H1515" s="4"/>
    </row>
    <row r="1516" spans="1:8" ht="19" thickTop="1" thickBot="1" x14ac:dyDescent="0.25">
      <c r="A1516" s="40">
        <v>89401</v>
      </c>
      <c r="B1516" s="49" t="s">
        <v>1435</v>
      </c>
      <c r="C1516" s="35"/>
      <c r="D1516" s="36">
        <v>2.95</v>
      </c>
      <c r="E1516" s="37">
        <v>1</v>
      </c>
      <c r="F1516" s="38" t="s">
        <v>817</v>
      </c>
      <c r="G1516" s="47" t="s">
        <v>2979</v>
      </c>
      <c r="H1516" s="4"/>
    </row>
    <row r="1517" spans="1:8" ht="19" thickTop="1" thickBot="1" x14ac:dyDescent="0.25">
      <c r="A1517" s="40">
        <v>89402</v>
      </c>
      <c r="B1517" s="49" t="s">
        <v>1436</v>
      </c>
      <c r="C1517" s="35"/>
      <c r="D1517" s="36">
        <v>2.85</v>
      </c>
      <c r="E1517" s="37">
        <v>1</v>
      </c>
      <c r="F1517" s="38" t="s">
        <v>817</v>
      </c>
      <c r="G1517" s="47" t="s">
        <v>2980</v>
      </c>
      <c r="H1517" s="4"/>
    </row>
    <row r="1518" spans="1:8" ht="19" thickTop="1" thickBot="1" x14ac:dyDescent="0.25">
      <c r="A1518" s="40">
        <v>89403</v>
      </c>
      <c r="B1518" s="49" t="s">
        <v>1437</v>
      </c>
      <c r="C1518" s="35"/>
      <c r="D1518" s="36">
        <v>4.95</v>
      </c>
      <c r="E1518" s="37">
        <v>1</v>
      </c>
      <c r="F1518" s="38" t="s">
        <v>817</v>
      </c>
      <c r="G1518" s="47" t="s">
        <v>2981</v>
      </c>
      <c r="H1518" s="4"/>
    </row>
    <row r="1519" spans="1:8" ht="19" thickTop="1" thickBot="1" x14ac:dyDescent="0.25">
      <c r="A1519" s="40">
        <v>89404</v>
      </c>
      <c r="B1519" s="49" t="s">
        <v>1438</v>
      </c>
      <c r="C1519" s="35"/>
      <c r="D1519" s="36">
        <v>4.8499999999999996</v>
      </c>
      <c r="E1519" s="37">
        <v>1</v>
      </c>
      <c r="F1519" s="38" t="s">
        <v>817</v>
      </c>
      <c r="G1519" s="47" t="s">
        <v>2982</v>
      </c>
      <c r="H1519" s="4"/>
    </row>
    <row r="1520" spans="1:8" ht="19" thickTop="1" thickBot="1" x14ac:dyDescent="0.25">
      <c r="A1520" s="40">
        <v>89410</v>
      </c>
      <c r="B1520" s="49" t="s">
        <v>1439</v>
      </c>
      <c r="C1520" s="35"/>
      <c r="D1520" s="36">
        <v>399</v>
      </c>
      <c r="E1520" s="37">
        <v>1</v>
      </c>
      <c r="F1520" s="38" t="s">
        <v>817</v>
      </c>
      <c r="G1520" s="47" t="s">
        <v>2983</v>
      </c>
      <c r="H1520" s="4"/>
    </row>
    <row r="1521" spans="1:8" ht="19" thickTop="1" thickBot="1" x14ac:dyDescent="0.25">
      <c r="A1521" s="40">
        <v>89411</v>
      </c>
      <c r="B1521" s="49" t="s">
        <v>1440</v>
      </c>
      <c r="C1521" s="35"/>
      <c r="D1521" s="36">
        <v>399</v>
      </c>
      <c r="E1521" s="37">
        <v>1</v>
      </c>
      <c r="F1521" s="38" t="s">
        <v>817</v>
      </c>
      <c r="G1521" s="47" t="s">
        <v>2984</v>
      </c>
      <c r="H1521" s="4"/>
    </row>
    <row r="1522" spans="1:8" ht="18" thickTop="1" thickBot="1" x14ac:dyDescent="0.25">
      <c r="A1522" s="40">
        <v>90000</v>
      </c>
      <c r="B1522" s="49" t="s">
        <v>1441</v>
      </c>
      <c r="C1522" s="35"/>
      <c r="D1522" s="36">
        <v>0</v>
      </c>
      <c r="E1522" s="37">
        <v>1</v>
      </c>
      <c r="F1522" s="38"/>
      <c r="G1522" s="47" t="s">
        <v>2985</v>
      </c>
      <c r="H1522" s="4"/>
    </row>
    <row r="1523" spans="1:8" ht="18" thickTop="1" thickBot="1" x14ac:dyDescent="0.25">
      <c r="A1523" s="40">
        <v>90100</v>
      </c>
      <c r="B1523" s="49" t="s">
        <v>1442</v>
      </c>
      <c r="C1523" s="35"/>
      <c r="D1523" s="36">
        <v>90</v>
      </c>
      <c r="E1523" s="37">
        <v>1</v>
      </c>
      <c r="F1523" s="38"/>
      <c r="G1523" s="47" t="s">
        <v>2986</v>
      </c>
      <c r="H1523" s="4"/>
    </row>
    <row r="1524" spans="1:8" ht="18" thickTop="1" thickBot="1" x14ac:dyDescent="0.25">
      <c r="A1524" s="40">
        <v>90101</v>
      </c>
      <c r="B1524" s="49" t="s">
        <v>1442</v>
      </c>
      <c r="C1524" s="35"/>
      <c r="D1524" s="36">
        <v>355</v>
      </c>
      <c r="E1524" s="37">
        <v>1</v>
      </c>
      <c r="F1524" s="38"/>
      <c r="G1524" s="47" t="s">
        <v>2987</v>
      </c>
      <c r="H1524" s="4"/>
    </row>
    <row r="1525" spans="1:8" ht="18" thickTop="1" thickBot="1" x14ac:dyDescent="0.25">
      <c r="A1525" s="40">
        <v>90102</v>
      </c>
      <c r="B1525" s="49" t="s">
        <v>1442</v>
      </c>
      <c r="C1525" s="35"/>
      <c r="D1525" s="36">
        <v>380</v>
      </c>
      <c r="E1525" s="37">
        <v>1</v>
      </c>
      <c r="F1525" s="38"/>
      <c r="G1525" s="47" t="s">
        <v>2988</v>
      </c>
      <c r="H1525" s="4"/>
    </row>
    <row r="1526" spans="1:8" ht="18" thickTop="1" thickBot="1" x14ac:dyDescent="0.25">
      <c r="A1526" s="40">
        <v>90103</v>
      </c>
      <c r="B1526" s="49" t="s">
        <v>1442</v>
      </c>
      <c r="C1526" s="35"/>
      <c r="D1526" s="36">
        <v>50</v>
      </c>
      <c r="E1526" s="37">
        <v>1</v>
      </c>
      <c r="F1526" s="38"/>
      <c r="G1526" s="47" t="s">
        <v>2989</v>
      </c>
      <c r="H1526" s="4"/>
    </row>
    <row r="1527" spans="1:8" ht="18" thickTop="1" thickBot="1" x14ac:dyDescent="0.25">
      <c r="A1527" s="40">
        <v>90106</v>
      </c>
      <c r="B1527" s="49" t="s">
        <v>1442</v>
      </c>
      <c r="C1527" s="35"/>
      <c r="D1527" s="36">
        <v>516</v>
      </c>
      <c r="E1527" s="37">
        <v>1</v>
      </c>
      <c r="F1527" s="38"/>
      <c r="G1527" s="47" t="s">
        <v>2990</v>
      </c>
      <c r="H1527" s="4"/>
    </row>
    <row r="1528" spans="1:8" ht="18" thickTop="1" thickBot="1" x14ac:dyDescent="0.25">
      <c r="A1528" s="40">
        <v>90200</v>
      </c>
      <c r="B1528" s="49" t="s">
        <v>1443</v>
      </c>
      <c r="C1528" s="35"/>
      <c r="D1528" s="36">
        <v>250</v>
      </c>
      <c r="E1528" s="37">
        <v>1</v>
      </c>
      <c r="F1528" s="38"/>
      <c r="G1528" s="47" t="s">
        <v>2991</v>
      </c>
      <c r="H1528" s="4"/>
    </row>
    <row r="1529" spans="1:8" ht="18" thickTop="1" thickBot="1" x14ac:dyDescent="0.25">
      <c r="A1529" s="40">
        <v>90201</v>
      </c>
      <c r="B1529" s="49" t="s">
        <v>1444</v>
      </c>
      <c r="C1529" s="35"/>
      <c r="D1529" s="36">
        <v>190</v>
      </c>
      <c r="E1529" s="37">
        <v>1</v>
      </c>
      <c r="F1529" s="38"/>
      <c r="G1529" s="47" t="s">
        <v>2992</v>
      </c>
      <c r="H1529" s="4"/>
    </row>
    <row r="1530" spans="1:8" ht="18" thickTop="1" thickBot="1" x14ac:dyDescent="0.25">
      <c r="A1530" s="40">
        <v>90202</v>
      </c>
      <c r="B1530" s="49" t="s">
        <v>1445</v>
      </c>
      <c r="C1530" s="35"/>
      <c r="D1530" s="36">
        <v>80</v>
      </c>
      <c r="E1530" s="37">
        <v>1</v>
      </c>
      <c r="F1530" s="38"/>
      <c r="G1530" s="47" t="s">
        <v>2993</v>
      </c>
      <c r="H1530" s="4"/>
    </row>
    <row r="1531" spans="1:8" ht="18" thickTop="1" thickBot="1" x14ac:dyDescent="0.25">
      <c r="A1531" s="40">
        <v>90203</v>
      </c>
      <c r="B1531" s="49" t="s">
        <v>1446</v>
      </c>
      <c r="C1531" s="35"/>
      <c r="D1531" s="36">
        <v>190</v>
      </c>
      <c r="E1531" s="37">
        <v>1</v>
      </c>
      <c r="F1531" s="38"/>
      <c r="G1531" s="47" t="s">
        <v>2994</v>
      </c>
      <c r="H1531" s="4"/>
    </row>
    <row r="1532" spans="1:8" ht="18" thickTop="1" thickBot="1" x14ac:dyDescent="0.25">
      <c r="A1532" s="40">
        <v>90204</v>
      </c>
      <c r="B1532" s="49" t="s">
        <v>1445</v>
      </c>
      <c r="C1532" s="35"/>
      <c r="D1532" s="36">
        <v>80</v>
      </c>
      <c r="E1532" s="37">
        <v>1</v>
      </c>
      <c r="F1532" s="38"/>
      <c r="G1532" s="47" t="s">
        <v>2995</v>
      </c>
      <c r="H1532" s="4"/>
    </row>
    <row r="1533" spans="1:8" ht="18" thickTop="1" thickBot="1" x14ac:dyDescent="0.25">
      <c r="A1533" s="40">
        <v>90205</v>
      </c>
      <c r="B1533" s="49" t="s">
        <v>1447</v>
      </c>
      <c r="C1533" s="35"/>
      <c r="D1533" s="36">
        <v>50</v>
      </c>
      <c r="E1533" s="37">
        <v>1</v>
      </c>
      <c r="F1533" s="38"/>
      <c r="G1533" s="47" t="s">
        <v>2996</v>
      </c>
      <c r="H1533" s="4"/>
    </row>
    <row r="1534" spans="1:8" ht="18" thickTop="1" thickBot="1" x14ac:dyDescent="0.25">
      <c r="A1534" s="40">
        <v>90210</v>
      </c>
      <c r="B1534" s="49" t="s">
        <v>1448</v>
      </c>
      <c r="C1534" s="35"/>
      <c r="D1534" s="36">
        <v>280</v>
      </c>
      <c r="E1534" s="37">
        <v>1</v>
      </c>
      <c r="F1534" s="38"/>
      <c r="G1534" s="47" t="s">
        <v>2997</v>
      </c>
      <c r="H1534" s="4"/>
    </row>
    <row r="1535" spans="1:8" ht="18" thickTop="1" thickBot="1" x14ac:dyDescent="0.25">
      <c r="A1535" s="40">
        <v>90211</v>
      </c>
      <c r="B1535" s="49" t="s">
        <v>1449</v>
      </c>
      <c r="C1535" s="35"/>
      <c r="D1535" s="36">
        <v>320</v>
      </c>
      <c r="E1535" s="37">
        <v>1</v>
      </c>
      <c r="F1535" s="38"/>
      <c r="G1535" s="47" t="s">
        <v>2998</v>
      </c>
      <c r="H1535" s="4"/>
    </row>
    <row r="1536" spans="1:8" ht="18" thickTop="1" thickBot="1" x14ac:dyDescent="0.25">
      <c r="A1536" s="40">
        <v>90212</v>
      </c>
      <c r="B1536" s="49" t="s">
        <v>1450</v>
      </c>
      <c r="C1536" s="35"/>
      <c r="D1536" s="36">
        <v>350</v>
      </c>
      <c r="E1536" s="37">
        <v>1</v>
      </c>
      <c r="F1536" s="38"/>
      <c r="G1536" s="47" t="s">
        <v>2999</v>
      </c>
      <c r="H1536" s="4"/>
    </row>
    <row r="1537" spans="1:8" ht="18" thickTop="1" thickBot="1" x14ac:dyDescent="0.25">
      <c r="A1537" s="40">
        <v>90213</v>
      </c>
      <c r="B1537" s="49" t="s">
        <v>1451</v>
      </c>
      <c r="C1537" s="35"/>
      <c r="D1537" s="36">
        <v>300</v>
      </c>
      <c r="E1537" s="37">
        <v>1</v>
      </c>
      <c r="F1537" s="38"/>
      <c r="G1537" s="47" t="s">
        <v>3000</v>
      </c>
      <c r="H1537" s="4"/>
    </row>
    <row r="1538" spans="1:8" ht="18" thickTop="1" thickBot="1" x14ac:dyDescent="0.25">
      <c r="A1538" s="40">
        <v>90214</v>
      </c>
      <c r="B1538" s="49" t="s">
        <v>1452</v>
      </c>
      <c r="C1538" s="35"/>
      <c r="D1538" s="36">
        <v>290</v>
      </c>
      <c r="E1538" s="37">
        <v>1</v>
      </c>
      <c r="F1538" s="38"/>
      <c r="G1538" s="47" t="s">
        <v>3001</v>
      </c>
      <c r="H1538" s="4"/>
    </row>
    <row r="1539" spans="1:8" ht="18" thickTop="1" thickBot="1" x14ac:dyDescent="0.25">
      <c r="A1539" s="40">
        <v>90215</v>
      </c>
      <c r="B1539" s="49" t="s">
        <v>1453</v>
      </c>
      <c r="C1539" s="35"/>
      <c r="D1539" s="36">
        <v>370</v>
      </c>
      <c r="E1539" s="37">
        <v>1</v>
      </c>
      <c r="F1539" s="38"/>
      <c r="G1539" s="47" t="s">
        <v>3002</v>
      </c>
      <c r="H1539" s="4"/>
    </row>
    <row r="1540" spans="1:8" ht="18" thickTop="1" thickBot="1" x14ac:dyDescent="0.25">
      <c r="A1540" s="40">
        <v>90216</v>
      </c>
      <c r="B1540" s="49" t="s">
        <v>1454</v>
      </c>
      <c r="C1540" s="35"/>
      <c r="D1540" s="36">
        <v>350</v>
      </c>
      <c r="E1540" s="37">
        <v>1</v>
      </c>
      <c r="F1540" s="38"/>
      <c r="G1540" s="47" t="s">
        <v>3003</v>
      </c>
      <c r="H1540" s="4"/>
    </row>
    <row r="1541" spans="1:8" ht="18" thickTop="1" thickBot="1" x14ac:dyDescent="0.25">
      <c r="A1541" s="40">
        <v>90217</v>
      </c>
      <c r="B1541" s="49" t="s">
        <v>1455</v>
      </c>
      <c r="C1541" s="35"/>
      <c r="D1541" s="36">
        <v>290</v>
      </c>
      <c r="E1541" s="37">
        <v>1</v>
      </c>
      <c r="F1541" s="38"/>
      <c r="G1541" s="47" t="s">
        <v>3004</v>
      </c>
      <c r="H1541" s="4"/>
    </row>
    <row r="1542" spans="1:8" ht="18" thickTop="1" thickBot="1" x14ac:dyDescent="0.25">
      <c r="A1542" s="40">
        <v>90218</v>
      </c>
      <c r="B1542" s="49" t="s">
        <v>1456</v>
      </c>
      <c r="C1542" s="35"/>
      <c r="D1542" s="36">
        <v>300</v>
      </c>
      <c r="E1542" s="37">
        <v>1</v>
      </c>
      <c r="F1542" s="38"/>
      <c r="G1542" s="47" t="s">
        <v>3005</v>
      </c>
      <c r="H1542" s="4"/>
    </row>
    <row r="1543" spans="1:8" ht="18" thickTop="1" thickBot="1" x14ac:dyDescent="0.25">
      <c r="A1543" s="40">
        <v>90219</v>
      </c>
      <c r="B1543" s="49" t="s">
        <v>1457</v>
      </c>
      <c r="C1543" s="35"/>
      <c r="D1543" s="36">
        <v>350</v>
      </c>
      <c r="E1543" s="37">
        <v>1</v>
      </c>
      <c r="F1543" s="38"/>
      <c r="G1543" s="47" t="s">
        <v>3006</v>
      </c>
      <c r="H1543" s="4"/>
    </row>
    <row r="1544" spans="1:8" ht="19" thickTop="1" thickBot="1" x14ac:dyDescent="0.25">
      <c r="A1544" s="40">
        <v>90500</v>
      </c>
      <c r="B1544" s="49" t="s">
        <v>1458</v>
      </c>
      <c r="C1544" s="35"/>
      <c r="D1544" s="36">
        <v>250</v>
      </c>
      <c r="E1544" s="37">
        <v>1</v>
      </c>
      <c r="F1544" s="38" t="s">
        <v>817</v>
      </c>
      <c r="G1544" s="47" t="s">
        <v>3007</v>
      </c>
      <c r="H1544" s="4"/>
    </row>
    <row r="1545" spans="1:8" ht="19" thickTop="1" thickBot="1" x14ac:dyDescent="0.25">
      <c r="A1545" s="40">
        <v>99989</v>
      </c>
      <c r="B1545" s="49" t="s">
        <v>1459</v>
      </c>
      <c r="C1545" s="35"/>
      <c r="D1545" s="36">
        <v>-50</v>
      </c>
      <c r="E1545" s="37">
        <v>1</v>
      </c>
      <c r="F1545" s="38" t="s">
        <v>817</v>
      </c>
      <c r="G1545" s="47" t="s">
        <v>3008</v>
      </c>
      <c r="H1545" s="4"/>
    </row>
    <row r="1546" spans="1:8" ht="19" thickTop="1" thickBot="1" x14ac:dyDescent="0.25">
      <c r="A1546" s="40">
        <v>99989</v>
      </c>
      <c r="B1546" s="49" t="s">
        <v>1459</v>
      </c>
      <c r="C1546" s="35"/>
      <c r="D1546" s="36">
        <v>-50</v>
      </c>
      <c r="E1546" s="37">
        <v>1</v>
      </c>
      <c r="F1546" s="38" t="s">
        <v>817</v>
      </c>
      <c r="G1546" s="47" t="s">
        <v>3008</v>
      </c>
      <c r="H1546" s="4"/>
    </row>
    <row r="1547" spans="1:8" ht="19" thickTop="1" thickBot="1" x14ac:dyDescent="0.25">
      <c r="A1547" s="40">
        <v>99989</v>
      </c>
      <c r="B1547" s="49" t="s">
        <v>1459</v>
      </c>
      <c r="C1547" s="35"/>
      <c r="D1547" s="36">
        <v>-50</v>
      </c>
      <c r="E1547" s="37">
        <v>1</v>
      </c>
      <c r="F1547" s="38" t="s">
        <v>817</v>
      </c>
      <c r="G1547" s="47" t="s">
        <v>3008</v>
      </c>
      <c r="H1547" s="4"/>
    </row>
    <row r="1548" spans="1:8" ht="28" thickTop="1" thickBot="1" x14ac:dyDescent="0.35">
      <c r="A1548" s="22"/>
      <c r="B1548" s="23"/>
      <c r="C1548" s="24"/>
      <c r="D1548" s="25"/>
      <c r="E1548" s="25"/>
      <c r="F1548" s="25"/>
      <c r="G1548" s="222"/>
      <c r="H1548" s="4"/>
    </row>
    <row r="1549" spans="1:8" ht="27" thickTop="1" x14ac:dyDescent="0.3">
      <c r="A1549" s="22"/>
      <c r="B1549" s="23"/>
      <c r="C1549" s="24"/>
      <c r="D1549" s="207"/>
      <c r="E1549" s="23"/>
      <c r="F1549" s="23"/>
      <c r="G1549" s="222"/>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H1565" s="4"/>
    </row>
    <row r="1566" spans="3:8" x14ac:dyDescent="0.2">
      <c r="H1566" s="4"/>
    </row>
    <row r="1567" spans="3:8" x14ac:dyDescent="0.2">
      <c r="C1567" s="16"/>
      <c r="E1567" s="65"/>
      <c r="F1567" s="66"/>
      <c r="G1567" s="67"/>
      <c r="H1567" s="4"/>
    </row>
    <row r="1568" spans="3:8" x14ac:dyDescent="0.2">
      <c r="C1568" s="16"/>
      <c r="E1568" s="65"/>
      <c r="F1568" s="66"/>
      <c r="G1568" s="67"/>
      <c r="H1568" s="4"/>
    </row>
    <row r="1569" spans="3:8" x14ac:dyDescent="0.2">
      <c r="C1569" s="16"/>
      <c r="E1569" s="65"/>
      <c r="F1569" s="66"/>
      <c r="G1569" s="67"/>
      <c r="H1569" s="4"/>
    </row>
    <row r="1570" spans="3:8" x14ac:dyDescent="0.2">
      <c r="C1570" s="16"/>
      <c r="E1570" s="65"/>
      <c r="F1570" s="66"/>
      <c r="G1570" s="67"/>
      <c r="H1570" s="4"/>
    </row>
    <row r="1571" spans="3:8" x14ac:dyDescent="0.2">
      <c r="C1571" s="16"/>
      <c r="E1571" s="65"/>
      <c r="F1571" s="66"/>
      <c r="G1571" s="67"/>
      <c r="H1571" s="4"/>
    </row>
    <row r="1572" spans="3:8" x14ac:dyDescent="0.2">
      <c r="C1572" s="16"/>
      <c r="E1572" s="65"/>
      <c r="F1572" s="66"/>
      <c r="G1572" s="67"/>
      <c r="H1572" s="4"/>
    </row>
    <row r="1573" spans="3:8" x14ac:dyDescent="0.2">
      <c r="C1573" s="16"/>
      <c r="E1573" s="65"/>
      <c r="F1573" s="66"/>
      <c r="G1573" s="67"/>
      <c r="H1573" s="4"/>
    </row>
    <row r="1574" spans="3:8" x14ac:dyDescent="0.2">
      <c r="C1574" s="16"/>
      <c r="E1574" s="65"/>
      <c r="F1574" s="66"/>
      <c r="G1574" s="67"/>
      <c r="H1574" s="4"/>
    </row>
    <row r="1575" spans="3:8" x14ac:dyDescent="0.2">
      <c r="C1575" s="16"/>
      <c r="E1575" s="65"/>
      <c r="F1575" s="66"/>
      <c r="G1575" s="67"/>
      <c r="H1575" s="4"/>
    </row>
    <row r="1576" spans="3:8" x14ac:dyDescent="0.2">
      <c r="C1576" s="16"/>
      <c r="E1576" s="65"/>
      <c r="F1576" s="66"/>
      <c r="G1576" s="67"/>
      <c r="H1576" s="4"/>
    </row>
    <row r="1577" spans="3:8" x14ac:dyDescent="0.2">
      <c r="C1577" s="16"/>
      <c r="E1577" s="65"/>
      <c r="F1577" s="66"/>
      <c r="G1577" s="67"/>
      <c r="H1577" s="4"/>
    </row>
    <row r="1578" spans="3:8" x14ac:dyDescent="0.2">
      <c r="C1578" s="16"/>
      <c r="E1578" s="65"/>
      <c r="F1578" s="66"/>
      <c r="G1578" s="67"/>
      <c r="H1578" s="4"/>
    </row>
    <row r="1579" spans="3:8" x14ac:dyDescent="0.2">
      <c r="C1579" s="16"/>
      <c r="E1579" s="65"/>
      <c r="F1579" s="66"/>
      <c r="G1579" s="67"/>
      <c r="H1579" s="4"/>
    </row>
    <row r="1580" spans="3:8" x14ac:dyDescent="0.2">
      <c r="C1580" s="16"/>
      <c r="E1580" s="65"/>
      <c r="F1580" s="66"/>
      <c r="G1580" s="67"/>
      <c r="H1580" s="4"/>
    </row>
    <row r="1581" spans="3:8" x14ac:dyDescent="0.2">
      <c r="C1581" s="16"/>
      <c r="E1581" s="65"/>
      <c r="F1581" s="66"/>
      <c r="G1581" s="67"/>
      <c r="H1581" s="4"/>
    </row>
    <row r="1582" spans="3:8" x14ac:dyDescent="0.2">
      <c r="C1582" s="16"/>
      <c r="E1582" s="65"/>
      <c r="F1582" s="66"/>
      <c r="G1582" s="67"/>
      <c r="H1582" s="4"/>
    </row>
    <row r="1583" spans="3:8" x14ac:dyDescent="0.2">
      <c r="C1583" s="16"/>
      <c r="E1583" s="65"/>
      <c r="F1583" s="66"/>
      <c r="G1583" s="67"/>
      <c r="H1583" s="4"/>
    </row>
    <row r="1584" spans="3:8" x14ac:dyDescent="0.2">
      <c r="C1584" s="16"/>
      <c r="E1584" s="65"/>
      <c r="F1584" s="66"/>
      <c r="G1584" s="67"/>
      <c r="H1584" s="4"/>
    </row>
    <row r="1585" spans="3:8" x14ac:dyDescent="0.2">
      <c r="C1585" s="16"/>
      <c r="E1585" s="65"/>
      <c r="F1585" s="66"/>
      <c r="G1585" s="67"/>
      <c r="H1585"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37</vt:i4>
      </vt:variant>
    </vt:vector>
  </HeadingPairs>
  <TitlesOfParts>
    <vt:vector size="40" baseType="lpstr">
      <vt:lpstr>Tumbler-Recipe</vt:lpstr>
      <vt:lpstr>Brine-Calculator</vt:lpstr>
      <vt:lpstr>Functions</vt:lpstr>
      <vt:lpstr>AllData</vt:lpstr>
      <vt:lpstr>Artikel</vt:lpstr>
      <vt:lpstr>Artikelnummer1</vt:lpstr>
      <vt:lpstr>Artikelnummer2</vt:lpstr>
      <vt:lpstr>Artikelnummer4</vt:lpstr>
      <vt:lpstr>Artikelnummer5</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Menge4</vt:lpstr>
      <vt:lpstr>Menge5</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2023-02-09T08:57:43Z</dcterms:modified>
</cp:coreProperties>
</file>